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alcChain.xml" ContentType="application/vnd.openxmlformats-officedocument.spreadsheetml.calcChain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custom-properties" Target="docProps/custom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X:\SILNICE\PU Karlovy Vary\Loučná v Krušných Horách\05 Projekt\051 DSP_DPS\0517_Rozpočet\2025_06_17\"/>
    </mc:Choice>
  </mc:AlternateContent>
  <bookViews>
    <workbookView xWindow="0" yWindow="0" windowWidth="0" windowHeight="0"/>
  </bookViews>
  <sheets>
    <sheet name="Rekapitulace stavby" sheetId="1" r:id="rId1"/>
    <sheet name="944-24-2-0 - Vedlejší a o..." sheetId="2" r:id="rId2"/>
    <sheet name="944-24-2-1 - SO 101 Dopro..." sheetId="3" r:id="rId3"/>
    <sheet name="Seznam figur" sheetId="4" r:id="rId4"/>
    <sheet name="Pokyny pro vyplnění" sheetId="5" r:id="rId5"/>
  </sheets>
  <definedNames>
    <definedName name="_xlnm.Print_Area" localSheetId="0">'Rekapitulace stavby'!$D$4:$AO$36,'Rekapitulace stavby'!$C$42:$AQ$57</definedName>
    <definedName name="_xlnm.Print_Titles" localSheetId="0">'Rekapitulace stavby'!$52:$52</definedName>
    <definedName name="_xlnm._FilterDatabase" localSheetId="1" hidden="1">'944-24-2-0 - Vedlejší a o...'!$C$81:$K$90</definedName>
    <definedName name="_xlnm.Print_Area" localSheetId="1">'944-24-2-0 - Vedlejší a o...'!$C$4:$J$39,'944-24-2-0 - Vedlejší a o...'!$C$45:$J$63,'944-24-2-0 - Vedlejší a o...'!$C$69:$K$90</definedName>
    <definedName name="_xlnm.Print_Titles" localSheetId="1">'944-24-2-0 - Vedlejší a o...'!$81:$81</definedName>
    <definedName name="_xlnm._FilterDatabase" localSheetId="2" hidden="1">'944-24-2-1 - SO 101 Dopro...'!$C$81:$K$158</definedName>
    <definedName name="_xlnm.Print_Area" localSheetId="2">'944-24-2-1 - SO 101 Dopro...'!$C$4:$J$39,'944-24-2-1 - SO 101 Dopro...'!$C$45:$J$63,'944-24-2-1 - SO 101 Dopro...'!$C$69:$K$158</definedName>
    <definedName name="_xlnm.Print_Titles" localSheetId="2">'944-24-2-1 - SO 101 Dopro...'!$81:$81</definedName>
    <definedName name="_xlnm.Print_Area" localSheetId="3">'Seznam figur'!$C$4:$G$34</definedName>
    <definedName name="_xlnm.Print_Titles" localSheetId="3">'Seznam figur'!$9:$9</definedName>
    <definedName name="_xlnm.Print_Area" localSheetId="4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4" l="1" r="D7"/>
  <c i="3" r="J37"/>
  <c r="J36"/>
  <c i="1" r="AY56"/>
  <c i="3" r="J35"/>
  <c i="1" r="AX56"/>
  <c i="3" r="BI156"/>
  <c r="BH156"/>
  <c r="BG156"/>
  <c r="BF156"/>
  <c r="T156"/>
  <c r="T155"/>
  <c r="R156"/>
  <c r="R155"/>
  <c r="P156"/>
  <c r="P155"/>
  <c r="BI151"/>
  <c r="BH151"/>
  <c r="BG151"/>
  <c r="BF151"/>
  <c r="T151"/>
  <c r="R151"/>
  <c r="P151"/>
  <c r="BI147"/>
  <c r="BH147"/>
  <c r="BG147"/>
  <c r="BF147"/>
  <c r="T147"/>
  <c r="R147"/>
  <c r="P147"/>
  <c r="BI143"/>
  <c r="BH143"/>
  <c r="BG143"/>
  <c r="BF143"/>
  <c r="T143"/>
  <c r="R143"/>
  <c r="P143"/>
  <c r="BI140"/>
  <c r="BH140"/>
  <c r="BG140"/>
  <c r="BF140"/>
  <c r="T140"/>
  <c r="R140"/>
  <c r="P140"/>
  <c r="BI136"/>
  <c r="BH136"/>
  <c r="BG136"/>
  <c r="BF136"/>
  <c r="T136"/>
  <c r="R136"/>
  <c r="P136"/>
  <c r="BI132"/>
  <c r="BH132"/>
  <c r="BG132"/>
  <c r="BF132"/>
  <c r="T132"/>
  <c r="R132"/>
  <c r="P132"/>
  <c r="BI129"/>
  <c r="BH129"/>
  <c r="BG129"/>
  <c r="BF129"/>
  <c r="T129"/>
  <c r="R129"/>
  <c r="P129"/>
  <c r="BI125"/>
  <c r="BH125"/>
  <c r="BG125"/>
  <c r="BF125"/>
  <c r="T125"/>
  <c r="R125"/>
  <c r="P125"/>
  <c r="BI121"/>
  <c r="BH121"/>
  <c r="BG121"/>
  <c r="BF121"/>
  <c r="T121"/>
  <c r="R121"/>
  <c r="P121"/>
  <c r="BI118"/>
  <c r="BH118"/>
  <c r="BG118"/>
  <c r="BF118"/>
  <c r="T118"/>
  <c r="R118"/>
  <c r="P118"/>
  <c r="BI115"/>
  <c r="BH115"/>
  <c r="BG115"/>
  <c r="BF115"/>
  <c r="T115"/>
  <c r="R115"/>
  <c r="P115"/>
  <c r="BI112"/>
  <c r="BH112"/>
  <c r="BG112"/>
  <c r="BF112"/>
  <c r="T112"/>
  <c r="R112"/>
  <c r="P112"/>
  <c r="BI108"/>
  <c r="BH108"/>
  <c r="BG108"/>
  <c r="BF108"/>
  <c r="T108"/>
  <c r="R108"/>
  <c r="P108"/>
  <c r="BI105"/>
  <c r="BH105"/>
  <c r="BG105"/>
  <c r="BF105"/>
  <c r="T105"/>
  <c r="R105"/>
  <c r="P105"/>
  <c r="BI102"/>
  <c r="BH102"/>
  <c r="BG102"/>
  <c r="BF102"/>
  <c r="T102"/>
  <c r="R102"/>
  <c r="P102"/>
  <c r="BI97"/>
  <c r="BH97"/>
  <c r="BG97"/>
  <c r="BF97"/>
  <c r="T97"/>
  <c r="R97"/>
  <c r="P97"/>
  <c r="BI94"/>
  <c r="BH94"/>
  <c r="BG94"/>
  <c r="BF94"/>
  <c r="T94"/>
  <c r="R94"/>
  <c r="P94"/>
  <c r="BI90"/>
  <c r="BH90"/>
  <c r="BG90"/>
  <c r="BF90"/>
  <c r="T90"/>
  <c r="R90"/>
  <c r="P90"/>
  <c r="BI85"/>
  <c r="BH85"/>
  <c r="BG85"/>
  <c r="BF85"/>
  <c r="T85"/>
  <c r="R85"/>
  <c r="P85"/>
  <c r="J79"/>
  <c r="J78"/>
  <c r="F78"/>
  <c r="F76"/>
  <c r="E74"/>
  <c r="J55"/>
  <c r="J54"/>
  <c r="F54"/>
  <c r="F52"/>
  <c r="E50"/>
  <c r="J18"/>
  <c r="E18"/>
  <c r="F79"/>
  <c r="J17"/>
  <c r="J12"/>
  <c r="J52"/>
  <c r="E7"/>
  <c r="E72"/>
  <c i="2" r="J37"/>
  <c r="J36"/>
  <c i="1" r="AY55"/>
  <c i="2" r="J35"/>
  <c i="1" r="AX55"/>
  <c i="2" r="BI88"/>
  <c r="BH88"/>
  <c r="BG88"/>
  <c r="BF88"/>
  <c r="T88"/>
  <c r="T87"/>
  <c r="R88"/>
  <c r="R87"/>
  <c r="P88"/>
  <c r="P87"/>
  <c r="BI85"/>
  <c r="BH85"/>
  <c r="BG85"/>
  <c r="BF85"/>
  <c r="T85"/>
  <c r="T84"/>
  <c r="T83"/>
  <c r="T82"/>
  <c r="R85"/>
  <c r="R84"/>
  <c r="R83"/>
  <c r="R82"/>
  <c r="P85"/>
  <c r="P84"/>
  <c r="P83"/>
  <c r="P82"/>
  <c i="1" r="AU55"/>
  <c i="2" r="J79"/>
  <c r="J78"/>
  <c r="F78"/>
  <c r="F76"/>
  <c r="E74"/>
  <c r="J55"/>
  <c r="J54"/>
  <c r="F54"/>
  <c r="F52"/>
  <c r="E50"/>
  <c r="J18"/>
  <c r="E18"/>
  <c r="F55"/>
  <c r="J17"/>
  <c r="J12"/>
  <c r="J76"/>
  <c r="E7"/>
  <c r="E72"/>
  <c i="1" r="L50"/>
  <c r="AM50"/>
  <c r="AM49"/>
  <c r="L49"/>
  <c r="AM47"/>
  <c r="L47"/>
  <c r="L45"/>
  <c r="L44"/>
  <c i="2" r="J85"/>
  <c i="3" r="J85"/>
  <c r="J121"/>
  <c r="J156"/>
  <c r="BK115"/>
  <c r="J108"/>
  <c r="J143"/>
  <c r="J97"/>
  <c r="BK140"/>
  <c r="BK97"/>
  <c r="J115"/>
  <c r="BK90"/>
  <c r="J94"/>
  <c r="BK132"/>
  <c r="J151"/>
  <c r="BK136"/>
  <c i="2" r="J88"/>
  <c i="3" r="J90"/>
  <c r="BK143"/>
  <c i="1" r="AS54"/>
  <c i="3" r="J112"/>
  <c r="J140"/>
  <c r="BK156"/>
  <c r="J132"/>
  <c i="2" r="F37"/>
  <c i="3" r="BK151"/>
  <c i="2" r="BK88"/>
  <c i="3" r="BK108"/>
  <c r="J102"/>
  <c r="BK94"/>
  <c r="BK121"/>
  <c r="BK129"/>
  <c i="2" r="BK85"/>
  <c i="3" r="BK102"/>
  <c r="J129"/>
  <c r="J118"/>
  <c r="BK112"/>
  <c r="J105"/>
  <c r="BK105"/>
  <c r="BK125"/>
  <c r="J136"/>
  <c r="J125"/>
  <c r="BK118"/>
  <c r="J147"/>
  <c r="BK85"/>
  <c i="2" r="F36"/>
  <c i="3" r="BK147"/>
  <c l="1" r="BK84"/>
  <c r="J84"/>
  <c r="J61"/>
  <c r="R84"/>
  <c r="R83"/>
  <c r="R82"/>
  <c r="P84"/>
  <c r="P83"/>
  <c r="P82"/>
  <c i="1" r="AU56"/>
  <c i="3" r="T84"/>
  <c r="T83"/>
  <c r="T82"/>
  <c i="2" r="BK87"/>
  <c r="J87"/>
  <c r="J62"/>
  <c r="BK84"/>
  <c r="J84"/>
  <c r="J61"/>
  <c i="3" r="BK155"/>
  <c r="J155"/>
  <c r="J62"/>
  <c r="F55"/>
  <c r="J76"/>
  <c r="BE132"/>
  <c r="BE143"/>
  <c r="BE151"/>
  <c r="BE156"/>
  <c r="BE90"/>
  <c r="BE94"/>
  <c r="BE97"/>
  <c r="BE112"/>
  <c r="BE118"/>
  <c r="BE140"/>
  <c r="BE147"/>
  <c r="E48"/>
  <c r="BE85"/>
  <c r="BE108"/>
  <c r="BE102"/>
  <c r="BE105"/>
  <c r="BE115"/>
  <c r="BE121"/>
  <c r="BE125"/>
  <c r="BE129"/>
  <c r="BE136"/>
  <c i="2" r="J52"/>
  <c r="F79"/>
  <c r="E48"/>
  <c r="BE85"/>
  <c r="BE88"/>
  <c i="1" r="BC55"/>
  <c r="BD55"/>
  <c i="3" r="F35"/>
  <c i="1" r="BB56"/>
  <c i="3" r="J34"/>
  <c i="1" r="AW56"/>
  <c i="2" r="J34"/>
  <c i="1" r="AW55"/>
  <c r="AU54"/>
  <c i="3" r="F34"/>
  <c i="1" r="BA56"/>
  <c i="3" r="F36"/>
  <c i="1" r="BC56"/>
  <c r="BC54"/>
  <c r="W32"/>
  <c i="2" r="F34"/>
  <c i="1" r="BA55"/>
  <c i="2" r="F35"/>
  <c i="1" r="BB55"/>
  <c i="3" r="F37"/>
  <c i="1" r="BD56"/>
  <c r="BD54"/>
  <c r="W33"/>
  <c i="3" l="1" r="BK83"/>
  <c r="J83"/>
  <c r="J60"/>
  <c i="2" r="BK83"/>
  <c r="BK82"/>
  <c r="J82"/>
  <c r="J59"/>
  <c r="F33"/>
  <c i="1" r="AZ55"/>
  <c i="2" r="J33"/>
  <c i="1" r="AV55"/>
  <c r="AT55"/>
  <c r="BA54"/>
  <c r="AW54"/>
  <c r="AK30"/>
  <c r="BB54"/>
  <c r="W31"/>
  <c i="3" r="J33"/>
  <c i="1" r="AV56"/>
  <c r="AT56"/>
  <c i="3" r="F33"/>
  <c i="1" r="AZ56"/>
  <c r="AY54"/>
  <c i="3" l="1" r="BK82"/>
  <c r="J82"/>
  <c i="2" r="J83"/>
  <c r="J60"/>
  <c i="3" r="J30"/>
  <c i="1" r="AG56"/>
  <c i="2" r="J30"/>
  <c i="1" r="AG55"/>
  <c r="AX54"/>
  <c r="W30"/>
  <c r="AZ54"/>
  <c r="AV54"/>
  <c r="AK29"/>
  <c i="2" l="1" r="J39"/>
  <c i="3" r="J39"/>
  <c r="J59"/>
  <c i="1" r="AN55"/>
  <c r="AN56"/>
  <c r="AT54"/>
  <c r="W29"/>
  <c r="AG54"/>
  <c r="AK26"/>
  <c r="AK35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<sst xmlns="http://schemas.openxmlformats.org/spreadsheetml/2006/main">
  <si>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</si>
  <si>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</si>
  <si>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</si>
  <si>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</si>
  <si>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</si>
  <si>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{50b98a72-ebee-4ef4-a294-d0c8007e6dc3}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</si>
  <si>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</si>
  <si>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</si>
  <si>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</si>
  <si>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</si>
  <si>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</si>
  <si>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</si>
  <si>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</si>
  <si>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</si>
  <si>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944/24-2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</si>
  <si>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</si>
  <si>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</si>
  <si>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Polní cesta VPC2a v k.ú. Loučná v Krušných horách</t>
  </si>
  <si>
    <t>KSO:</t>
  </si>
  <si>
    <t/>
  </si>
  <si>
    <t>CC-CZ:</t>
  </si>
  <si>
    <t>Místo:</t>
  </si>
  <si>
    <t>Loučná v Krušných horách</t>
  </si>
  <si>
    <t>Datum:</t>
  </si>
  <si>
    <t>12. 6. 2025</t>
  </si>
  <si>
    <t>Zadavatel:</t>
  </si>
  <si>
    <t>IČ:</t>
  </si>
  <si>
    <t>SPÚ Karlovy Vary</t>
  </si>
  <si>
    <t>DIČ:</t>
  </si>
  <si>
    <t>Účastník:</t>
  </si>
  <si>
    <t>Vyplň údaj</t>
  </si>
  <si>
    <t>Projektant:</t>
  </si>
  <si>
    <t>NDCON s.r.o.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</si>
  <si>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</si>
  <si>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</si>
  <si>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</si>
  <si>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</si>
  <si>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</si>
  <si>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</si>
  <si>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</si>
  <si>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</si>
  <si>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</si>
  <si>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</si>
  <si>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</si>
  <si>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</si>
  <si>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</si>
  <si>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</si>
  <si>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</si>
  <si>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</si>
  <si>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</si>
  <si>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</si>
  <si>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</si>
  <si>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</si>
  <si>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</si>
  <si>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</si>
  <si>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</si>
  <si>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</si>
  <si>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</si>
  <si>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</si>
  <si>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</si>
  <si>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</si>
  <si>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</si>
  <si>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</si>
  <si>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</si>
  <si>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</si>
  <si>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</si>
  <si>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</si>
  <si>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</si>
  <si>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</si>
  <si>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</si>
  <si>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</si>
  <si>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</si>
  <si>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</si>
  <si>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</si>
  <si>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</si>
  <si>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</si>
  <si>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944/24-2-0</t>
  </si>
  <si>
    <t>Vedlejší a ostatní rozpočtové náklady</t>
  </si>
  <si>
    <t>STA</t>
  </si>
  <si>
    <t>1</t>
  </si>
  <si>
    <t>{dba6cc96-1bec-4fcf-88d6-b47392bd034d}</t>
  </si>
  <si>
    <t>2</t>
  </si>
  <si>
    <t>944/24-2-1</t>
  </si>
  <si>
    <t>SO 101 Doprovodná výsadba</t>
  </si>
  <si>
    <t>{617427f7-e4f3-4a86-a498-5e93969324c8}</t>
  </si>
  <si>
    <t>KRYCÍ LIST SOUPISU PRACÍ</t>
  </si>
  <si>
    <t>Objekt:</t>
  </si>
  <si>
    <t>944/24-2-0 - Vedlejší a ostatní rozpočtové náklady</t>
  </si>
  <si>
    <t>01312774</t>
  </si>
  <si>
    <t>64939511</t>
  </si>
  <si>
    <t>REKAPITULACE ČLENĚNÍ SOUPISU PRACÍ</t>
  </si>
  <si>
    <t>Kód dílu - Popis</t>
  </si>
  <si>
    <t>Cena celkem [CZK]</t>
  </si>
  <si>
    <t>-1</t>
  </si>
  <si>
    <t>VRN - Vedlejší rozpočtové náklady</t>
  </si>
  <si>
    <t xml:space="preserve">    VRN1 - Průzkumné, geodetické a projektové práce</t>
  </si>
  <si>
    <t xml:space="preserve">    VRN3 - Zařízení staveniště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</si>
  <si>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</si>
  <si>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</si>
  <si>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</si>
  <si>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</si>
  <si>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</si>
  <si>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</si>
  <si>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</si>
  <si>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</si>
  <si>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</si>
  <si>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</si>
  <si>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</si>
  <si>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</si>
  <si>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</si>
  <si>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</si>
  <si>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Vedlejší rozpočtové náklady</t>
  </si>
  <si>
    <t>5</t>
  </si>
  <si>
    <t>ROZPOCET</t>
  </si>
  <si>
    <t>VRN1</t>
  </si>
  <si>
    <t>Průzkumné, geodetické a projektové práce</t>
  </si>
  <si>
    <t>3</t>
  </si>
  <si>
    <t>K</t>
  </si>
  <si>
    <t>R.VON011</t>
  </si>
  <si>
    <t xml:space="preserve">Vytyčení stavby před zahájením stavby odborně způsobilou osobou v oboru zeměměřictví. </t>
  </si>
  <si>
    <t>soubor</t>
  </si>
  <si>
    <t>512</t>
  </si>
  <si>
    <t>-815616522</t>
  </si>
  <si>
    <t>PP</t>
  </si>
  <si>
    <t xml:space="preserve">Vytyčení stavby, hranic pozemků a provedení geodetických prací nutných k posouzení shody realizované stavby se schválenou projektovou dokumentací odborně způsobilou osobou v oboru zeměměřictví. </t>
  </si>
  <si>
    <t>VRN3</t>
  </si>
  <si>
    <t>Zařízení staveniště</t>
  </si>
  <si>
    <t>8</t>
  </si>
  <si>
    <t>RV14</t>
  </si>
  <si>
    <t xml:space="preserve">Zajištění a zabezpečení staveniště, zřízení a likvidace zařízení staveniště, včetně stavenišní buňky, WC, deponíí a míchacích center apod. </t>
  </si>
  <si>
    <t>292203917</t>
  </si>
  <si>
    <t>P</t>
  </si>
  <si>
    <t>Poznámka k položce:_x000d_
Včetně ajištění umístění štítku o povolení stavby a stejnopisu oznámení o zahájení prací oblastnímu inspektorátu práce na viditelném místě u vstupu na staveniště.</t>
  </si>
  <si>
    <t>stromy</t>
  </si>
  <si>
    <t>4</t>
  </si>
  <si>
    <t>voda</t>
  </si>
  <si>
    <t>0,2</t>
  </si>
  <si>
    <t>944/24-2-1 - SO 101 Doprovodná výsadba</t>
  </si>
  <si>
    <t>HSV - Práce a dodávky HSV</t>
  </si>
  <si>
    <t xml:space="preserve">    1 - Zemní práce</t>
  </si>
  <si>
    <t xml:space="preserve">    998 - Přesun hmot</t>
  </si>
  <si>
    <t>HSV</t>
  </si>
  <si>
    <t>Práce a dodávky HSV</t>
  </si>
  <si>
    <t>Zemní práce</t>
  </si>
  <si>
    <t>111151132</t>
  </si>
  <si>
    <t>Pokosení trávníku lučního pl do 1000 m2 s odvozem do 20 km ve svahu přes 1:5 do 1:2</t>
  </si>
  <si>
    <t>m2</t>
  </si>
  <si>
    <t>CS ÚRS 2025 01</t>
  </si>
  <si>
    <t>1183976254</t>
  </si>
  <si>
    <t>Pokosení trávníku při souvislé ploše do 1000 m2 lučního na svahu přes 1:5 do 1:2</t>
  </si>
  <si>
    <t>Online PSC</t>
  </si>
  <si>
    <t>https://podminky.urs.cz/item/CS_URS_2025_01/111151132</t>
  </si>
  <si>
    <t>Poznámka k položce:_x000d_
pokosená uschlá tráva bude využita pro mulčování stromů</t>
  </si>
  <si>
    <t>VV</t>
  </si>
  <si>
    <t>20"odhad potřebného množství</t>
  </si>
  <si>
    <t>183101221</t>
  </si>
  <si>
    <t>Jamky pro výsadbu s výměnou 50 % půdy zeminy skupiny 1 až 4 obj přes 0,4 do 1 m3 v rovině a svahu do 1:5</t>
  </si>
  <si>
    <t>kus</t>
  </si>
  <si>
    <t>510681255</t>
  </si>
  <si>
    <t>Hloubení jamek pro vysazování rostlin v zemině skupiny 1 až 4 s výměnou půdy z 50% v rovině nebo na svahu do 1:5, objemu přes 0,40 do 1,00 m3</t>
  </si>
  <si>
    <t>https://podminky.urs.cz/item/CS_URS_2025_01/183101221</t>
  </si>
  <si>
    <t>M</t>
  </si>
  <si>
    <t>103211000</t>
  </si>
  <si>
    <t>zahradní substrát pro výsadbu VL</t>
  </si>
  <si>
    <t>m3</t>
  </si>
  <si>
    <t>671616662</t>
  </si>
  <si>
    <t>stromy*0,6</t>
  </si>
  <si>
    <t>184102114</t>
  </si>
  <si>
    <t>Výsadba dřeviny s balem D přes 0,4 do 0,5 m do jamky se zalitím v rovině a svahu do 1:5</t>
  </si>
  <si>
    <t>-632585450</t>
  </si>
  <si>
    <t>Výsadba dřeviny s balem do předem vyhloubené jamky se zalitím v rovině nebo na svahu do 1:5, při průměru balu přes 400 do 500 mm</t>
  </si>
  <si>
    <t>https://podminky.urs.cz/item/CS_URS_2025_01/184102114</t>
  </si>
  <si>
    <t xml:space="preserve">Poznámka k položce:_x000d_
_x000d_
</t>
  </si>
  <si>
    <t>026R1</t>
  </si>
  <si>
    <t>Javor klen /Acer pseudoplatanus/ OK 12 - 16 cm, min. 200 cm, bal</t>
  </si>
  <si>
    <t>-41634505</t>
  </si>
  <si>
    <t>Javor klen /Acer pseudoplatanus/ sazenice stromu s balem, obvod kmene 12-16 cm, výška min. 200 cm</t>
  </si>
  <si>
    <t>2"počet kusů dle PD</t>
  </si>
  <si>
    <t>6</t>
  </si>
  <si>
    <t>026R2</t>
  </si>
  <si>
    <t>Jeřáb ptačí /Sorbus aucuparia/ OK 12 - 16 cm, min. 200 cm, bal</t>
  </si>
  <si>
    <t>1802695529</t>
  </si>
  <si>
    <t>Jeřáb ptačí /Sorbus aucuparia/ sazenice stromu s balem, obvod kmene 12-16 cm, výška min. 200 cm</t>
  </si>
  <si>
    <t>7</t>
  </si>
  <si>
    <t>184215133</t>
  </si>
  <si>
    <t>Ukotvení kmene dřevin v rovině nebo na svahu do 1:5 třemi kůly D do 0,1 m dl přes 2 do 3 m</t>
  </si>
  <si>
    <t>1485703741</t>
  </si>
  <si>
    <t>Ukotvení dřeviny kůly v rovině nebo na svahu do 1:5 třemi kůly, délky přes 2 do 3 m</t>
  </si>
  <si>
    <t>https://podminky.urs.cz/item/CS_URS_2025_01/184215133</t>
  </si>
  <si>
    <t>605912550</t>
  </si>
  <si>
    <t>kůl vyvazovací dřevěný impregnovaný D 8cm dl 2,5m</t>
  </si>
  <si>
    <t>1205305019</t>
  </si>
  <si>
    <t>stromy*3</t>
  </si>
  <si>
    <t>9</t>
  </si>
  <si>
    <t>605912550-1</t>
  </si>
  <si>
    <t>Vyvazovací příčka, půlkuláč</t>
  </si>
  <si>
    <t>-1649385061</t>
  </si>
  <si>
    <t>10</t>
  </si>
  <si>
    <t>605912550-2</t>
  </si>
  <si>
    <t>Vyvazovací popruh</t>
  </si>
  <si>
    <t>-2146593557</t>
  </si>
  <si>
    <t>11</t>
  </si>
  <si>
    <t>184813121</t>
  </si>
  <si>
    <t>Ochrana dřevin před okusem ručně pletivem v rovině a svahu do 1:5</t>
  </si>
  <si>
    <t>1538366620</t>
  </si>
  <si>
    <t>Ochrana dřevin před okusem zvěří ručně v rovině nebo ve svahu do 1:5, pletivem, výšky do 2 m</t>
  </si>
  <si>
    <t>https://podminky.urs.cz/item/CS_URS_2025_01/184813121</t>
  </si>
  <si>
    <t>184816111</t>
  </si>
  <si>
    <t>Hnojení sazenic průmyslovými hnojivy do 0,25 kg k jedné sazenici</t>
  </si>
  <si>
    <t>-1870161807</t>
  </si>
  <si>
    <t>Hnojení sazenic průmyslovými hnojivy v množství do 0,25 kg k jedné sazenici</t>
  </si>
  <si>
    <t>https://podminky.urs.cz/item/CS_URS_2025_01/184816111</t>
  </si>
  <si>
    <t>13</t>
  </si>
  <si>
    <t>2519115R</t>
  </si>
  <si>
    <t>mykorhizní přípravek</t>
  </si>
  <si>
    <t>kg</t>
  </si>
  <si>
    <t>-1784952769</t>
  </si>
  <si>
    <t>(stromy*75)/1000"(počet stromů * 75 g ke každé sazenici)/přepočet na kg</t>
  </si>
  <si>
    <t>14</t>
  </si>
  <si>
    <t>18491142R</t>
  </si>
  <si>
    <t>Mulčování výsadbových jamek senem nebo slámou tl. do 0,1 m v rovině a svahu do 1:5</t>
  </si>
  <si>
    <t>1604367850</t>
  </si>
  <si>
    <t>Poznámka k položce:_x000d_
jako mulč se použije pokosená tráva , která se nechá na místě usušit. Pokud by počasí posekané seno znehodnotilo tj. bylo by mokré a zetlelo by, tak se jako mulč použije sláma.</t>
  </si>
  <si>
    <t>15</t>
  </si>
  <si>
    <t>184911432</t>
  </si>
  <si>
    <t>Mulčování rostlin kůrou tl přes 0,1 do 0,15 m ve svahu přes 1:5 do 1:2</t>
  </si>
  <si>
    <t>652486760</t>
  </si>
  <si>
    <t>Mulčování vysazených rostlin mulčovací kůrou, tl. přes 100 do 150 mm na svahu přes 1:5 do 1:2</t>
  </si>
  <si>
    <t>https://podminky.urs.cz/item/CS_URS_2025_01/184911432</t>
  </si>
  <si>
    <t>stromy*1</t>
  </si>
  <si>
    <t>16</t>
  </si>
  <si>
    <t>103911000</t>
  </si>
  <si>
    <t>kůra mulčovací VL</t>
  </si>
  <si>
    <t>-1969642917</t>
  </si>
  <si>
    <t>stromy*0,15</t>
  </si>
  <si>
    <t>17</t>
  </si>
  <si>
    <t>185804311</t>
  </si>
  <si>
    <t>Zalití rostlin vodou plocha do 20 m2</t>
  </si>
  <si>
    <t>-268567829</t>
  </si>
  <si>
    <t>Zalití rostlin vodou plochy záhonů jednotlivě do 20 m2</t>
  </si>
  <si>
    <t>https://podminky.urs.cz/item/CS_URS_2025_01/185804311</t>
  </si>
  <si>
    <t>stromy*0,025*2"počet stromů * 25 l * 2 zalití (další zalití v následné péči)</t>
  </si>
  <si>
    <t>18</t>
  </si>
  <si>
    <t>185851121</t>
  </si>
  <si>
    <t>Dovoz vody pro zálivku rostlin za vzdálenost do 1000 m</t>
  </si>
  <si>
    <t>-316971687</t>
  </si>
  <si>
    <t>Dovoz vody pro zálivku rostlin na vzdálenost do 1000 m</t>
  </si>
  <si>
    <t>https://podminky.urs.cz/item/CS_URS_2025_01/185851121</t>
  </si>
  <si>
    <t>19</t>
  </si>
  <si>
    <t>185851129</t>
  </si>
  <si>
    <t>Příplatek k dovozu vody pro zálivku rostlin do 1000 m ZKD 1000 m</t>
  </si>
  <si>
    <t>1003162466</t>
  </si>
  <si>
    <t>Dovoz vody pro zálivku rostlin Příplatek k ceně za každých dalších i započatých 1000 m</t>
  </si>
  <si>
    <t>https://podminky.urs.cz/item/CS_URS_2025_01/185851129</t>
  </si>
  <si>
    <t>voda*2"příplatek k dovozu vody za další 2 km</t>
  </si>
  <si>
    <t>998</t>
  </si>
  <si>
    <t>Přesun hmot</t>
  </si>
  <si>
    <t>20</t>
  </si>
  <si>
    <t>998231311</t>
  </si>
  <si>
    <t>Přesun hmot pro sadovnické a krajinářské úpravy vodorovně do 5000 m</t>
  </si>
  <si>
    <t>t</t>
  </si>
  <si>
    <t>-2043701812</t>
  </si>
  <si>
    <t>Přesun hmot pro sadovnické a krajinářské úpravy strojně dopravní vzdálenost do 5000 m</t>
  </si>
  <si>
    <t>https://podminky.urs.cz/item/CS_URS_2025_01/998231311</t>
  </si>
  <si>
    <t>SEZNAM FIGUR</t>
  </si>
  <si>
    <t>Výměra</t>
  </si>
  <si>
    <t>kere</t>
  </si>
  <si>
    <t>Použití figury: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</si>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</sst>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sz val="8"/>
      <color rgb="FF000000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2" fillId="0" borderId="0" applyNumberFormat="0" applyFill="0" applyBorder="0" applyAlignment="0" applyProtection="0"/>
  </cellStyleXfs>
  <cellXfs count="35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6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2" xfId="0" applyFont="1" applyBorder="1" applyAlignment="1">
      <alignment horizontal="center" vertical="center"/>
    </xf>
    <xf numFmtId="0" fontId="18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9" fillId="0" borderId="15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9" fillId="0" borderId="15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0" fillId="4" borderId="8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right" vertical="center"/>
    </xf>
    <xf numFmtId="0" fontId="20" fillId="4" borderId="9" xfId="0" applyFont="1" applyFill="1" applyBorder="1" applyAlignment="1" applyProtection="1">
      <alignment horizontal="center" vertical="center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21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8" fillId="0" borderId="15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7" fillId="0" borderId="15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166" fontId="27" fillId="0" borderId="21" xfId="0" applyNumberFormat="1" applyFont="1" applyBorder="1" applyAlignment="1" applyProtection="1">
      <alignment vertical="center"/>
    </xf>
    <xf numFmtId="4" fontId="27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0" fillId="0" borderId="13" xfId="0" applyNumberFormat="1" applyFont="1" applyBorder="1" applyAlignment="1" applyProtection="1"/>
    <xf numFmtId="166" fontId="30" fillId="0" borderId="14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3" xfId="0" applyFont="1" applyBorder="1" applyAlignment="1" applyProtection="1">
      <alignment horizontal="center" vertical="center"/>
    </xf>
    <xf numFmtId="49" fontId="20" fillId="0" borderId="23" xfId="0" applyNumberFormat="1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center" vertical="center" wrapText="1"/>
    </xf>
    <xf numFmtId="167" fontId="20" fillId="0" borderId="23" xfId="0" applyNumberFormat="1" applyFont="1" applyBorder="1" applyAlignment="1" applyProtection="1">
      <alignment vertical="center"/>
    </xf>
    <xf numFmtId="4" fontId="20" fillId="2" borderId="23" xfId="0" applyNumberFormat="1" applyFont="1" applyFill="1" applyBorder="1" applyAlignment="1" applyProtection="1">
      <alignment vertical="center"/>
      <protection locked="0"/>
    </xf>
    <xf numFmtId="4" fontId="20" fillId="0" borderId="23" xfId="0" applyNumberFormat="1" applyFont="1" applyBorder="1" applyAlignment="1" applyProtection="1">
      <alignment vertical="center"/>
    </xf>
    <xf numFmtId="0" fontId="21" fillId="2" borderId="15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6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4" fillId="0" borderId="0" xfId="0" applyFont="1" applyAlignment="1" applyProtection="1">
      <alignment vertical="center" wrapText="1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35" fillId="0" borderId="0" xfId="0" applyFont="1" applyAlignment="1">
      <alignment horizontal="left" vertical="center"/>
    </xf>
    <xf numFmtId="0" fontId="36" fillId="0" borderId="0" xfId="0" applyFont="1" applyAlignment="1" applyProtection="1">
      <alignment horizontal="left" vertical="center"/>
    </xf>
    <xf numFmtId="0" fontId="37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4" xfId="0" applyFont="1" applyBorder="1" applyAlignment="1">
      <alignment horizontal="center" vertical="center" wrapText="1"/>
    </xf>
    <xf numFmtId="0" fontId="20" fillId="4" borderId="17" xfId="0" applyFont="1" applyFill="1" applyBorder="1" applyAlignment="1">
      <alignment horizontal="center" vertical="center" wrapText="1"/>
    </xf>
    <xf numFmtId="0" fontId="20" fillId="4" borderId="18" xfId="0" applyFont="1" applyFill="1" applyBorder="1" applyAlignment="1">
      <alignment horizontal="center" vertical="center" wrapText="1"/>
    </xf>
    <xf numFmtId="0" fontId="20" fillId="4" borderId="19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0" fillId="0" borderId="17" xfId="0" applyFont="1" applyBorder="1" applyAlignment="1">
      <alignment horizontal="left" vertical="center" wrapText="1"/>
    </xf>
    <xf numFmtId="0" fontId="40" fillId="0" borderId="23" xfId="0" applyFont="1" applyBorder="1" applyAlignment="1">
      <alignment horizontal="left" vertical="center" wrapText="1"/>
    </xf>
    <xf numFmtId="0" fontId="40" fillId="0" borderId="23" xfId="0" applyFont="1" applyBorder="1" applyAlignment="1">
      <alignment horizontal="left" vertical="center"/>
    </xf>
    <xf numFmtId="167" fontId="40" fillId="0" borderId="19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1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41" fillId="0" borderId="24" xfId="0" applyFont="1" applyBorder="1" applyAlignment="1">
      <alignment vertical="center" wrapText="1"/>
    </xf>
    <xf numFmtId="0" fontId="41" fillId="0" borderId="25" xfId="0" applyFont="1" applyBorder="1" applyAlignment="1">
      <alignment vertical="center" wrapText="1"/>
    </xf>
    <xf numFmtId="0" fontId="41" fillId="0" borderId="26" xfId="0" applyFont="1" applyBorder="1" applyAlignment="1">
      <alignment vertical="center" wrapText="1"/>
    </xf>
    <xf numFmtId="0" fontId="41" fillId="0" borderId="27" xfId="0" applyFont="1" applyBorder="1" applyAlignment="1">
      <alignment horizontal="center" vertical="center" wrapText="1"/>
    </xf>
    <xf numFmtId="0" fontId="42" fillId="0" borderId="1" xfId="0" applyFont="1" applyBorder="1" applyAlignment="1">
      <alignment horizontal="center" vertical="center" wrapText="1"/>
    </xf>
    <xf numFmtId="0" fontId="41" fillId="0" borderId="28" xfId="0" applyFont="1" applyBorder="1" applyAlignment="1">
      <alignment horizontal="center" vertical="center" wrapText="1"/>
    </xf>
    <xf numFmtId="0" fontId="41" fillId="0" borderId="27" xfId="0" applyFont="1" applyBorder="1" applyAlignment="1">
      <alignment vertical="center" wrapText="1"/>
    </xf>
    <xf numFmtId="0" fontId="43" fillId="0" borderId="29" xfId="0" applyFont="1" applyBorder="1" applyAlignment="1">
      <alignment horizontal="left" wrapText="1"/>
    </xf>
    <xf numFmtId="0" fontId="41" fillId="0" borderId="28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27" xfId="0" applyFont="1" applyBorder="1" applyAlignment="1">
      <alignment vertical="center" wrapText="1"/>
    </xf>
    <xf numFmtId="0" fontId="44" fillId="0" borderId="1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vertical="center"/>
    </xf>
    <xf numFmtId="49" fontId="44" fillId="0" borderId="1" xfId="0" applyNumberFormat="1" applyFont="1" applyBorder="1" applyAlignment="1">
      <alignment horizontal="left" vertical="center" wrapText="1"/>
    </xf>
    <xf numFmtId="49" fontId="44" fillId="0" borderId="1" xfId="0" applyNumberFormat="1" applyFont="1" applyBorder="1" applyAlignment="1">
      <alignment vertical="center" wrapText="1"/>
    </xf>
    <xf numFmtId="0" fontId="41" fillId="0" borderId="30" xfId="0" applyFont="1" applyBorder="1" applyAlignment="1">
      <alignment vertical="center" wrapText="1"/>
    </xf>
    <xf numFmtId="0" fontId="46" fillId="0" borderId="29" xfId="0" applyFont="1" applyBorder="1" applyAlignment="1">
      <alignment vertical="center" wrapText="1"/>
    </xf>
    <xf numFmtId="0" fontId="41" fillId="0" borderId="31" xfId="0" applyFont="1" applyBorder="1" applyAlignment="1">
      <alignment vertical="center" wrapText="1"/>
    </xf>
    <xf numFmtId="0" fontId="41" fillId="0" borderId="1" xfId="0" applyFont="1" applyBorder="1" applyAlignment="1">
      <alignment vertical="top"/>
    </xf>
    <xf numFmtId="0" fontId="41" fillId="0" borderId="0" xfId="0" applyFont="1" applyAlignment="1">
      <alignment vertical="top"/>
    </xf>
    <xf numFmtId="0" fontId="41" fillId="0" borderId="24" xfId="0" applyFont="1" applyBorder="1" applyAlignment="1">
      <alignment horizontal="left" vertical="center"/>
    </xf>
    <xf numFmtId="0" fontId="41" fillId="0" borderId="25" xfId="0" applyFont="1" applyBorder="1" applyAlignment="1">
      <alignment horizontal="left" vertical="center"/>
    </xf>
    <xf numFmtId="0" fontId="41" fillId="0" borderId="26" xfId="0" applyFont="1" applyBorder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1" fillId="0" borderId="28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3" fillId="0" borderId="29" xfId="0" applyFont="1" applyBorder="1" applyAlignment="1">
      <alignment horizontal="center" vertical="center"/>
    </xf>
    <xf numFmtId="0" fontId="47" fillId="0" borderId="29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4" fillId="0" borderId="0" xfId="0" applyFont="1" applyAlignment="1">
      <alignment horizontal="left" vertical="center"/>
    </xf>
    <xf numFmtId="0" fontId="45" fillId="0" borderId="27" xfId="0" applyFont="1" applyBorder="1" applyAlignment="1">
      <alignment horizontal="left" vertical="center"/>
    </xf>
    <xf numFmtId="0" fontId="44" fillId="0" borderId="1" xfId="0" applyFont="1" applyFill="1" applyBorder="1" applyAlignment="1">
      <alignment horizontal="left" vertical="center"/>
    </xf>
    <xf numFmtId="0" fontId="44" fillId="0" borderId="1" xfId="0" applyFont="1" applyFill="1" applyBorder="1" applyAlignment="1">
      <alignment horizontal="center" vertical="center"/>
    </xf>
    <xf numFmtId="0" fontId="41" fillId="0" borderId="30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center" vertical="center" wrapText="1"/>
    </xf>
    <xf numFmtId="0" fontId="41" fillId="0" borderId="24" xfId="0" applyFont="1" applyBorder="1" applyAlignment="1">
      <alignment horizontal="left" vertical="center" wrapText="1"/>
    </xf>
    <xf numFmtId="0" fontId="41" fillId="0" borderId="25" xfId="0" applyFont="1" applyBorder="1" applyAlignment="1">
      <alignment horizontal="left" vertical="center" wrapText="1"/>
    </xf>
    <xf numFmtId="0" fontId="41" fillId="0" borderId="26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/>
    </xf>
    <xf numFmtId="0" fontId="45" fillId="0" borderId="28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/>
    </xf>
    <xf numFmtId="0" fontId="45" fillId="0" borderId="30" xfId="0" applyFont="1" applyBorder="1" applyAlignment="1">
      <alignment horizontal="left" vertical="center" wrapText="1"/>
    </xf>
    <xf numFmtId="0" fontId="45" fillId="0" borderId="29" xfId="0" applyFont="1" applyBorder="1" applyAlignment="1">
      <alignment horizontal="left" vertical="center" wrapText="1"/>
    </xf>
    <xf numFmtId="0" fontId="45" fillId="0" borderId="3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center" vertical="top"/>
    </xf>
    <xf numFmtId="0" fontId="45" fillId="0" borderId="30" xfId="0" applyFont="1" applyBorder="1" applyAlignment="1">
      <alignment horizontal="left" vertical="center"/>
    </xf>
    <xf numFmtId="0" fontId="45" fillId="0" borderId="3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7" fillId="0" borderId="0" xfId="0" applyFont="1" applyAlignment="1">
      <alignment vertical="center"/>
    </xf>
    <xf numFmtId="0" fontId="43" fillId="0" borderId="1" xfId="0" applyFont="1" applyBorder="1" applyAlignment="1">
      <alignment vertical="center"/>
    </xf>
    <xf numFmtId="0" fontId="47" fillId="0" borderId="29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4" fillId="0" borderId="1" xfId="0" applyFont="1" applyBorder="1" applyAlignment="1">
      <alignment vertical="top"/>
    </xf>
    <xf numFmtId="49" fontId="44" fillId="0" borderId="1" xfId="0" applyNumberFormat="1" applyFont="1" applyBorder="1" applyAlignment="1">
      <alignment horizontal="left" vertical="center"/>
    </xf>
    <xf numFmtId="0" fontId="50" fillId="0" borderId="27" xfId="0" applyFont="1" applyBorder="1" applyAlignment="1" applyProtection="1">
      <alignment horizontal="left" vertical="center"/>
    </xf>
    <xf numFmtId="0" fontId="51" fillId="0" borderId="1" xfId="0" applyFont="1" applyBorder="1" applyAlignment="1" applyProtection="1">
      <alignment vertical="top"/>
    </xf>
    <xf numFmtId="0" fontId="51" fillId="0" borderId="1" xfId="0" applyFont="1" applyBorder="1" applyAlignment="1" applyProtection="1">
      <alignment horizontal="left" vertical="center"/>
    </xf>
    <xf numFmtId="0" fontId="51" fillId="0" borderId="1" xfId="0" applyFont="1" applyBorder="1" applyAlignment="1" applyProtection="1">
      <alignment horizontal="center" vertical="center"/>
    </xf>
    <xf numFmtId="49" fontId="51" fillId="0" borderId="1" xfId="0" applyNumberFormat="1" applyFont="1" applyBorder="1" applyAlignment="1" applyProtection="1">
      <alignment horizontal="left" vertical="center"/>
    </xf>
    <xf numFmtId="0" fontId="50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3" fillId="0" borderId="29" xfId="0" applyFont="1" applyBorder="1" applyAlignment="1">
      <alignment horizontal="left"/>
    </xf>
    <xf numFmtId="0" fontId="47" fillId="0" borderId="29" xfId="0" applyFont="1" applyBorder="1" applyAlignment="1"/>
    <xf numFmtId="0" fontId="41" fillId="0" borderId="27" xfId="0" applyFont="1" applyBorder="1" applyAlignment="1">
      <alignment vertical="top"/>
    </xf>
    <xf numFmtId="0" fontId="41" fillId="0" borderId="28" xfId="0" applyFont="1" applyBorder="1" applyAlignment="1">
      <alignment vertical="top"/>
    </xf>
    <xf numFmtId="0" fontId="41" fillId="0" borderId="30" xfId="0" applyFont="1" applyBorder="1" applyAlignment="1">
      <alignment vertical="top"/>
    </xf>
    <xf numFmtId="0" fontId="41" fillId="0" borderId="29" xfId="0" applyFont="1" applyBorder="1" applyAlignment="1">
      <alignment vertical="top"/>
    </xf>
    <xf numFmtId="0" fontId="41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111151132" TargetMode="External" /><Relationship Id="rId2" Type="http://schemas.openxmlformats.org/officeDocument/2006/relationships/hyperlink" Target="https://podminky.urs.cz/item/CS_URS_2025_01/183101221" TargetMode="External" /><Relationship Id="rId3" Type="http://schemas.openxmlformats.org/officeDocument/2006/relationships/hyperlink" Target="https://podminky.urs.cz/item/CS_URS_2025_01/184102114" TargetMode="External" /><Relationship Id="rId4" Type="http://schemas.openxmlformats.org/officeDocument/2006/relationships/hyperlink" Target="https://podminky.urs.cz/item/CS_URS_2025_01/184215133" TargetMode="External" /><Relationship Id="rId5" Type="http://schemas.openxmlformats.org/officeDocument/2006/relationships/hyperlink" Target="https://podminky.urs.cz/item/CS_URS_2025_01/184813121" TargetMode="External" /><Relationship Id="rId6" Type="http://schemas.openxmlformats.org/officeDocument/2006/relationships/hyperlink" Target="https://podminky.urs.cz/item/CS_URS_2025_01/184816111" TargetMode="External" /><Relationship Id="rId7" Type="http://schemas.openxmlformats.org/officeDocument/2006/relationships/hyperlink" Target="https://podminky.urs.cz/item/CS_URS_2025_01/184911432" TargetMode="External" /><Relationship Id="rId8" Type="http://schemas.openxmlformats.org/officeDocument/2006/relationships/hyperlink" Target="https://podminky.urs.cz/item/CS_URS_2025_01/185804311" TargetMode="External" /><Relationship Id="rId9" Type="http://schemas.openxmlformats.org/officeDocument/2006/relationships/hyperlink" Target="https://podminky.urs.cz/item/CS_URS_2025_01/185851121" TargetMode="External" /><Relationship Id="rId10" Type="http://schemas.openxmlformats.org/officeDocument/2006/relationships/hyperlink" Target="https://podminky.urs.cz/item/CS_URS_2025_01/185851129" TargetMode="External" /><Relationship Id="rId11" Type="http://schemas.openxmlformats.org/officeDocument/2006/relationships/hyperlink" Target="https://podminky.urs.cz/item/CS_URS_2025_01/998231311" TargetMode="External" /><Relationship Id="rId12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20</v>
      </c>
      <c r="AL7" s="22"/>
      <c r="AM7" s="22"/>
      <c r="AN7" s="27" t="s">
        <v>19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21</v>
      </c>
      <c r="E8" s="22"/>
      <c r="F8" s="22"/>
      <c r="G8" s="22"/>
      <c r="H8" s="22"/>
      <c r="I8" s="22"/>
      <c r="J8" s="22"/>
      <c r="K8" s="27" t="s">
        <v>22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23</v>
      </c>
      <c r="AL8" s="22"/>
      <c r="AM8" s="22"/>
      <c r="AN8" s="33" t="s">
        <v>24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25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26</v>
      </c>
      <c r="AL10" s="22"/>
      <c r="AM10" s="22"/>
      <c r="AN10" s="27" t="s">
        <v>19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28</v>
      </c>
      <c r="AL11" s="22"/>
      <c r="AM11" s="22"/>
      <c r="AN11" s="27" t="s">
        <v>19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29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26</v>
      </c>
      <c r="AL13" s="22"/>
      <c r="AM13" s="22"/>
      <c r="AN13" s="34" t="s">
        <v>30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30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28</v>
      </c>
      <c r="AL14" s="22"/>
      <c r="AM14" s="22"/>
      <c r="AN14" s="34" t="s">
        <v>30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31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26</v>
      </c>
      <c r="AL16" s="22"/>
      <c r="AM16" s="22"/>
      <c r="AN16" s="27" t="s">
        <v>19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32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28</v>
      </c>
      <c r="AL17" s="22"/>
      <c r="AM17" s="22"/>
      <c r="AN17" s="27" t="s">
        <v>19</v>
      </c>
      <c r="AO17" s="22"/>
      <c r="AP17" s="22"/>
      <c r="AQ17" s="22"/>
      <c r="AR17" s="20"/>
      <c r="BE17" s="31"/>
      <c r="BS17" s="17" t="s">
        <v>33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34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26</v>
      </c>
      <c r="AL19" s="22"/>
      <c r="AM19" s="22"/>
      <c r="AN19" s="27" t="s">
        <v>19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32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28</v>
      </c>
      <c r="AL20" s="22"/>
      <c r="AM20" s="22"/>
      <c r="AN20" s="27" t="s">
        <v>19</v>
      </c>
      <c r="AO20" s="22"/>
      <c r="AP20" s="22"/>
      <c r="AQ20" s="22"/>
      <c r="AR20" s="20"/>
      <c r="BE20" s="31"/>
      <c r="BS20" s="17" t="s">
        <v>33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35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47.25" customHeight="1">
      <c r="B23" s="21"/>
      <c r="C23" s="22"/>
      <c r="D23" s="22"/>
      <c r="E23" s="36" t="s">
        <v>36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37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ROUND(AG54,2)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38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39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40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41</v>
      </c>
      <c r="E29" s="47"/>
      <c r="F29" s="32" t="s">
        <v>42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ROUND(AZ54,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ROUND(AV54,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43</v>
      </c>
      <c r="G30" s="47"/>
      <c r="H30" s="47"/>
      <c r="I30" s="47"/>
      <c r="J30" s="47"/>
      <c r="K30" s="47"/>
      <c r="L30" s="48">
        <v>0.12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ROUND(BA54,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ROUND(AW54,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44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ROUND(BB54,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45</v>
      </c>
      <c r="G32" s="47"/>
      <c r="H32" s="47"/>
      <c r="I32" s="47"/>
      <c r="J32" s="47"/>
      <c r="K32" s="47"/>
      <c r="L32" s="48">
        <v>0.12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ROUND(BC54,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46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ROUND(BD54,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3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8"/>
    </row>
    <row r="35" s="2" customFormat="1" ht="25.92" customHeight="1">
      <c r="A35" s="38"/>
      <c r="B35" s="39"/>
      <c r="C35" s="52"/>
      <c r="D35" s="53" t="s">
        <v>47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48</v>
      </c>
      <c r="U35" s="54"/>
      <c r="V35" s="54"/>
      <c r="W35" s="54"/>
      <c r="X35" s="56" t="s">
        <v>49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6.96" customHeight="1">
      <c r="A37" s="38"/>
      <c r="B37" s="59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44"/>
      <c r="BE37" s="38"/>
    </row>
    <row r="41" s="2" customFormat="1" ht="6.96" customHeight="1">
      <c r="A41" s="38"/>
      <c r="B41" s="61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44"/>
      <c r="BE41" s="38"/>
    </row>
    <row r="42" s="2" customFormat="1" ht="24.96" customHeight="1">
      <c r="A42" s="38"/>
      <c r="B42" s="39"/>
      <c r="C42" s="23" t="s">
        <v>50</v>
      </c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  <c r="AP42" s="40"/>
      <c r="AQ42" s="40"/>
      <c r="AR42" s="44"/>
      <c r="BE42" s="38"/>
    </row>
    <row r="43" s="2" customFormat="1" ht="6.96" customHeight="1">
      <c r="A43" s="38"/>
      <c r="B43" s="39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40"/>
      <c r="AN43" s="40"/>
      <c r="AO43" s="40"/>
      <c r="AP43" s="40"/>
      <c r="AQ43" s="40"/>
      <c r="AR43" s="44"/>
      <c r="BE43" s="38"/>
    </row>
    <row r="44" s="4" customFormat="1" ht="12" customHeight="1">
      <c r="A44" s="4"/>
      <c r="B44" s="63"/>
      <c r="C44" s="32" t="s">
        <v>13</v>
      </c>
      <c r="D44" s="64"/>
      <c r="E44" s="64"/>
      <c r="F44" s="64"/>
      <c r="G44" s="64"/>
      <c r="H44" s="64"/>
      <c r="I44" s="64"/>
      <c r="J44" s="64"/>
      <c r="K44" s="64"/>
      <c r="L44" s="64" t="str">
        <f>K5</f>
        <v>944/24-2</v>
      </c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  <c r="AN44" s="64"/>
      <c r="AO44" s="64"/>
      <c r="AP44" s="64"/>
      <c r="AQ44" s="64"/>
      <c r="AR44" s="65"/>
      <c r="BE44" s="4"/>
    </row>
    <row r="45" s="5" customFormat="1" ht="36.96" customHeight="1">
      <c r="A45" s="5"/>
      <c r="B45" s="66"/>
      <c r="C45" s="67" t="s">
        <v>16</v>
      </c>
      <c r="D45" s="68"/>
      <c r="E45" s="68"/>
      <c r="F45" s="68"/>
      <c r="G45" s="68"/>
      <c r="H45" s="68"/>
      <c r="I45" s="68"/>
      <c r="J45" s="68"/>
      <c r="K45" s="68"/>
      <c r="L45" s="69" t="str">
        <f>K6</f>
        <v>Polní cesta VPC2a v k.ú. Loučná v Krušných horách</v>
      </c>
      <c r="M45" s="68"/>
      <c r="N45" s="68"/>
      <c r="O45" s="68"/>
      <c r="P45" s="68"/>
      <c r="Q45" s="68"/>
      <c r="R45" s="68"/>
      <c r="S45" s="68"/>
      <c r="T45" s="68"/>
      <c r="U45" s="68"/>
      <c r="V45" s="68"/>
      <c r="W45" s="68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/>
      <c r="AJ45" s="68"/>
      <c r="AK45" s="68"/>
      <c r="AL45" s="68"/>
      <c r="AM45" s="68"/>
      <c r="AN45" s="68"/>
      <c r="AO45" s="68"/>
      <c r="AP45" s="68"/>
      <c r="AQ45" s="68"/>
      <c r="AR45" s="70"/>
      <c r="BE45" s="5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40"/>
      <c r="AM46" s="40"/>
      <c r="AN46" s="40"/>
      <c r="AO46" s="40"/>
      <c r="AP46" s="40"/>
      <c r="AQ46" s="40"/>
      <c r="AR46" s="44"/>
      <c r="BE46" s="38"/>
    </row>
    <row r="47" s="2" customFormat="1" ht="12" customHeight="1">
      <c r="A47" s="38"/>
      <c r="B47" s="39"/>
      <c r="C47" s="32" t="s">
        <v>21</v>
      </c>
      <c r="D47" s="40"/>
      <c r="E47" s="40"/>
      <c r="F47" s="40"/>
      <c r="G47" s="40"/>
      <c r="H47" s="40"/>
      <c r="I47" s="40"/>
      <c r="J47" s="40"/>
      <c r="K47" s="40"/>
      <c r="L47" s="71" t="str">
        <f>IF(K8="","",K8)</f>
        <v>Loučná v Krušných horách</v>
      </c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32" t="s">
        <v>23</v>
      </c>
      <c r="AJ47" s="40"/>
      <c r="AK47" s="40"/>
      <c r="AL47" s="40"/>
      <c r="AM47" s="72" t="str">
        <f>IF(AN8= "","",AN8)</f>
        <v>12. 6. 2025</v>
      </c>
      <c r="AN47" s="72"/>
      <c r="AO47" s="40"/>
      <c r="AP47" s="40"/>
      <c r="AQ47" s="40"/>
      <c r="AR47" s="44"/>
      <c r="B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40"/>
      <c r="AM48" s="40"/>
      <c r="AN48" s="40"/>
      <c r="AO48" s="40"/>
      <c r="AP48" s="40"/>
      <c r="AQ48" s="40"/>
      <c r="AR48" s="44"/>
      <c r="BE48" s="38"/>
    </row>
    <row r="49" s="2" customFormat="1" ht="15.15" customHeight="1">
      <c r="A49" s="38"/>
      <c r="B49" s="39"/>
      <c r="C49" s="32" t="s">
        <v>25</v>
      </c>
      <c r="D49" s="40"/>
      <c r="E49" s="40"/>
      <c r="F49" s="40"/>
      <c r="G49" s="40"/>
      <c r="H49" s="40"/>
      <c r="I49" s="40"/>
      <c r="J49" s="40"/>
      <c r="K49" s="40"/>
      <c r="L49" s="64" t="str">
        <f>IF(E11= "","",E11)</f>
        <v>SPÚ Karlovy Vary</v>
      </c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32" t="s">
        <v>31</v>
      </c>
      <c r="AJ49" s="40"/>
      <c r="AK49" s="40"/>
      <c r="AL49" s="40"/>
      <c r="AM49" s="73" t="str">
        <f>IF(E17="","",E17)</f>
        <v>NDCON s.r.o.</v>
      </c>
      <c r="AN49" s="64"/>
      <c r="AO49" s="64"/>
      <c r="AP49" s="64"/>
      <c r="AQ49" s="40"/>
      <c r="AR49" s="44"/>
      <c r="AS49" s="74" t="s">
        <v>51</v>
      </c>
      <c r="AT49" s="75"/>
      <c r="AU49" s="76"/>
      <c r="AV49" s="76"/>
      <c r="AW49" s="76"/>
      <c r="AX49" s="76"/>
      <c r="AY49" s="76"/>
      <c r="AZ49" s="76"/>
      <c r="BA49" s="76"/>
      <c r="BB49" s="76"/>
      <c r="BC49" s="76"/>
      <c r="BD49" s="77"/>
      <c r="BE49" s="38"/>
    </row>
    <row r="50" s="2" customFormat="1" ht="15.15" customHeight="1">
      <c r="A50" s="38"/>
      <c r="B50" s="39"/>
      <c r="C50" s="32" t="s">
        <v>29</v>
      </c>
      <c r="D50" s="40"/>
      <c r="E50" s="40"/>
      <c r="F50" s="40"/>
      <c r="G50" s="40"/>
      <c r="H50" s="40"/>
      <c r="I50" s="40"/>
      <c r="J50" s="40"/>
      <c r="K50" s="40"/>
      <c r="L50" s="64" t="str">
        <f>IF(E14= "Vyplň údaj","",E14)</f>
        <v/>
      </c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  <c r="AF50" s="40"/>
      <c r="AG50" s="40"/>
      <c r="AH50" s="40"/>
      <c r="AI50" s="32" t="s">
        <v>34</v>
      </c>
      <c r="AJ50" s="40"/>
      <c r="AK50" s="40"/>
      <c r="AL50" s="40"/>
      <c r="AM50" s="73" t="str">
        <f>IF(E20="","",E20)</f>
        <v>NDCON s.r.o.</v>
      </c>
      <c r="AN50" s="64"/>
      <c r="AO50" s="64"/>
      <c r="AP50" s="64"/>
      <c r="AQ50" s="40"/>
      <c r="AR50" s="44"/>
      <c r="AS50" s="78"/>
      <c r="AT50" s="79"/>
      <c r="AU50" s="80"/>
      <c r="AV50" s="80"/>
      <c r="AW50" s="80"/>
      <c r="AX50" s="80"/>
      <c r="AY50" s="80"/>
      <c r="AZ50" s="80"/>
      <c r="BA50" s="80"/>
      <c r="BB50" s="80"/>
      <c r="BC50" s="80"/>
      <c r="BD50" s="81"/>
      <c r="BE50" s="38"/>
    </row>
    <row r="51" s="2" customFormat="1" ht="10.8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  <c r="AF51" s="40"/>
      <c r="AG51" s="40"/>
      <c r="AH51" s="40"/>
      <c r="AI51" s="40"/>
      <c r="AJ51" s="40"/>
      <c r="AK51" s="40"/>
      <c r="AL51" s="40"/>
      <c r="AM51" s="40"/>
      <c r="AN51" s="40"/>
      <c r="AO51" s="40"/>
      <c r="AP51" s="40"/>
      <c r="AQ51" s="40"/>
      <c r="AR51" s="44"/>
      <c r="AS51" s="82"/>
      <c r="AT51" s="83"/>
      <c r="AU51" s="84"/>
      <c r="AV51" s="84"/>
      <c r="AW51" s="84"/>
      <c r="AX51" s="84"/>
      <c r="AY51" s="84"/>
      <c r="AZ51" s="84"/>
      <c r="BA51" s="84"/>
      <c r="BB51" s="84"/>
      <c r="BC51" s="84"/>
      <c r="BD51" s="85"/>
      <c r="BE51" s="38"/>
    </row>
    <row r="52" s="2" customFormat="1" ht="29.28" customHeight="1">
      <c r="A52" s="38"/>
      <c r="B52" s="39"/>
      <c r="C52" s="86" t="s">
        <v>52</v>
      </c>
      <c r="D52" s="87"/>
      <c r="E52" s="87"/>
      <c r="F52" s="87"/>
      <c r="G52" s="87"/>
      <c r="H52" s="88"/>
      <c r="I52" s="89" t="s">
        <v>53</v>
      </c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  <c r="W52" s="87"/>
      <c r="X52" s="87"/>
      <c r="Y52" s="87"/>
      <c r="Z52" s="87"/>
      <c r="AA52" s="87"/>
      <c r="AB52" s="87"/>
      <c r="AC52" s="87"/>
      <c r="AD52" s="87"/>
      <c r="AE52" s="87"/>
      <c r="AF52" s="87"/>
      <c r="AG52" s="90" t="s">
        <v>54</v>
      </c>
      <c r="AH52" s="87"/>
      <c r="AI52" s="87"/>
      <c r="AJ52" s="87"/>
      <c r="AK52" s="87"/>
      <c r="AL52" s="87"/>
      <c r="AM52" s="87"/>
      <c r="AN52" s="89" t="s">
        <v>55</v>
      </c>
      <c r="AO52" s="87"/>
      <c r="AP52" s="87"/>
      <c r="AQ52" s="91" t="s">
        <v>56</v>
      </c>
      <c r="AR52" s="44"/>
      <c r="AS52" s="92" t="s">
        <v>57</v>
      </c>
      <c r="AT52" s="93" t="s">
        <v>58</v>
      </c>
      <c r="AU52" s="93" t="s">
        <v>59</v>
      </c>
      <c r="AV52" s="93" t="s">
        <v>60</v>
      </c>
      <c r="AW52" s="93" t="s">
        <v>61</v>
      </c>
      <c r="AX52" s="93" t="s">
        <v>62</v>
      </c>
      <c r="AY52" s="93" t="s">
        <v>63</v>
      </c>
      <c r="AZ52" s="93" t="s">
        <v>64</v>
      </c>
      <c r="BA52" s="93" t="s">
        <v>65</v>
      </c>
      <c r="BB52" s="93" t="s">
        <v>66</v>
      </c>
      <c r="BC52" s="93" t="s">
        <v>67</v>
      </c>
      <c r="BD52" s="94" t="s">
        <v>68</v>
      </c>
      <c r="BE52" s="38"/>
    </row>
    <row r="53" s="2" customFormat="1" ht="10.8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40"/>
      <c r="AO53" s="40"/>
      <c r="AP53" s="40"/>
      <c r="AQ53" s="40"/>
      <c r="AR53" s="44"/>
      <c r="AS53" s="95"/>
      <c r="AT53" s="96"/>
      <c r="AU53" s="96"/>
      <c r="AV53" s="96"/>
      <c r="AW53" s="96"/>
      <c r="AX53" s="96"/>
      <c r="AY53" s="96"/>
      <c r="AZ53" s="96"/>
      <c r="BA53" s="96"/>
      <c r="BB53" s="96"/>
      <c r="BC53" s="96"/>
      <c r="BD53" s="97"/>
      <c r="BE53" s="38"/>
    </row>
    <row r="54" s="6" customFormat="1" ht="32.4" customHeight="1">
      <c r="A54" s="6"/>
      <c r="B54" s="98"/>
      <c r="C54" s="99" t="s">
        <v>69</v>
      </c>
      <c r="D54" s="100"/>
      <c r="E54" s="100"/>
      <c r="F54" s="100"/>
      <c r="G54" s="100"/>
      <c r="H54" s="100"/>
      <c r="I54" s="100"/>
      <c r="J54" s="100"/>
      <c r="K54" s="100"/>
      <c r="L54" s="100"/>
      <c r="M54" s="100"/>
      <c r="N54" s="100"/>
      <c r="O54" s="100"/>
      <c r="P54" s="100"/>
      <c r="Q54" s="100"/>
      <c r="R54" s="100"/>
      <c r="S54" s="100"/>
      <c r="T54" s="100"/>
      <c r="U54" s="100"/>
      <c r="V54" s="100"/>
      <c r="W54" s="100"/>
      <c r="X54" s="100"/>
      <c r="Y54" s="100"/>
      <c r="Z54" s="100"/>
      <c r="AA54" s="100"/>
      <c r="AB54" s="100"/>
      <c r="AC54" s="100"/>
      <c r="AD54" s="100"/>
      <c r="AE54" s="100"/>
      <c r="AF54" s="100"/>
      <c r="AG54" s="101">
        <f>ROUND(SUM(AG55:AG56),2)</f>
        <v>0</v>
      </c>
      <c r="AH54" s="101"/>
      <c r="AI54" s="101"/>
      <c r="AJ54" s="101"/>
      <c r="AK54" s="101"/>
      <c r="AL54" s="101"/>
      <c r="AM54" s="101"/>
      <c r="AN54" s="102">
        <f>SUM(AG54,AT54)</f>
        <v>0</v>
      </c>
      <c r="AO54" s="102"/>
      <c r="AP54" s="102"/>
      <c r="AQ54" s="103" t="s">
        <v>19</v>
      </c>
      <c r="AR54" s="104"/>
      <c r="AS54" s="105">
        <f>ROUND(SUM(AS55:AS56),2)</f>
        <v>0</v>
      </c>
      <c r="AT54" s="106">
        <f>ROUND(SUM(AV54:AW54),2)</f>
        <v>0</v>
      </c>
      <c r="AU54" s="107">
        <f>ROUND(SUM(AU55:AU56),5)</f>
        <v>0</v>
      </c>
      <c r="AV54" s="106">
        <f>ROUND(AZ54*L29,2)</f>
        <v>0</v>
      </c>
      <c r="AW54" s="106">
        <f>ROUND(BA54*L30,2)</f>
        <v>0</v>
      </c>
      <c r="AX54" s="106">
        <f>ROUND(BB54*L29,2)</f>
        <v>0</v>
      </c>
      <c r="AY54" s="106">
        <f>ROUND(BC54*L30,2)</f>
        <v>0</v>
      </c>
      <c r="AZ54" s="106">
        <f>ROUND(SUM(AZ55:AZ56),2)</f>
        <v>0</v>
      </c>
      <c r="BA54" s="106">
        <f>ROUND(SUM(BA55:BA56),2)</f>
        <v>0</v>
      </c>
      <c r="BB54" s="106">
        <f>ROUND(SUM(BB55:BB56),2)</f>
        <v>0</v>
      </c>
      <c r="BC54" s="106">
        <f>ROUND(SUM(BC55:BC56),2)</f>
        <v>0</v>
      </c>
      <c r="BD54" s="108">
        <f>ROUND(SUM(BD55:BD56),2)</f>
        <v>0</v>
      </c>
      <c r="BE54" s="6"/>
      <c r="BS54" s="109" t="s">
        <v>70</v>
      </c>
      <c r="BT54" s="109" t="s">
        <v>71</v>
      </c>
      <c r="BU54" s="110" t="s">
        <v>72</v>
      </c>
      <c r="BV54" s="109" t="s">
        <v>73</v>
      </c>
      <c r="BW54" s="109" t="s">
        <v>5</v>
      </c>
      <c r="BX54" s="109" t="s">
        <v>74</v>
      </c>
      <c r="CL54" s="109" t="s">
        <v>19</v>
      </c>
    </row>
    <row r="55" s="7" customFormat="1" ht="24.75" customHeight="1">
      <c r="A55" s="111" t="s">
        <v>75</v>
      </c>
      <c r="B55" s="112"/>
      <c r="C55" s="113"/>
      <c r="D55" s="114" t="s">
        <v>76</v>
      </c>
      <c r="E55" s="114"/>
      <c r="F55" s="114"/>
      <c r="G55" s="114"/>
      <c r="H55" s="114"/>
      <c r="I55" s="115"/>
      <c r="J55" s="114" t="s">
        <v>77</v>
      </c>
      <c r="K55" s="114"/>
      <c r="L55" s="114"/>
      <c r="M55" s="114"/>
      <c r="N55" s="114"/>
      <c r="O55" s="114"/>
      <c r="P55" s="114"/>
      <c r="Q55" s="114"/>
      <c r="R55" s="114"/>
      <c r="S55" s="114"/>
      <c r="T55" s="114"/>
      <c r="U55" s="114"/>
      <c r="V55" s="114"/>
      <c r="W55" s="114"/>
      <c r="X55" s="114"/>
      <c r="Y55" s="114"/>
      <c r="Z55" s="114"/>
      <c r="AA55" s="114"/>
      <c r="AB55" s="114"/>
      <c r="AC55" s="114"/>
      <c r="AD55" s="114"/>
      <c r="AE55" s="114"/>
      <c r="AF55" s="114"/>
      <c r="AG55" s="116">
        <f>'944-24-2-0 - Vedlejší a o...'!J30</f>
        <v>0</v>
      </c>
      <c r="AH55" s="115"/>
      <c r="AI55" s="115"/>
      <c r="AJ55" s="115"/>
      <c r="AK55" s="115"/>
      <c r="AL55" s="115"/>
      <c r="AM55" s="115"/>
      <c r="AN55" s="116">
        <f>SUM(AG55,AT55)</f>
        <v>0</v>
      </c>
      <c r="AO55" s="115"/>
      <c r="AP55" s="115"/>
      <c r="AQ55" s="117" t="s">
        <v>78</v>
      </c>
      <c r="AR55" s="118"/>
      <c r="AS55" s="119">
        <v>0</v>
      </c>
      <c r="AT55" s="120">
        <f>ROUND(SUM(AV55:AW55),2)</f>
        <v>0</v>
      </c>
      <c r="AU55" s="121">
        <f>'944-24-2-0 - Vedlejší a o...'!P82</f>
        <v>0</v>
      </c>
      <c r="AV55" s="120">
        <f>'944-24-2-0 - Vedlejší a o...'!J33</f>
        <v>0</v>
      </c>
      <c r="AW55" s="120">
        <f>'944-24-2-0 - Vedlejší a o...'!J34</f>
        <v>0</v>
      </c>
      <c r="AX55" s="120">
        <f>'944-24-2-0 - Vedlejší a o...'!J35</f>
        <v>0</v>
      </c>
      <c r="AY55" s="120">
        <f>'944-24-2-0 - Vedlejší a o...'!J36</f>
        <v>0</v>
      </c>
      <c r="AZ55" s="120">
        <f>'944-24-2-0 - Vedlejší a o...'!F33</f>
        <v>0</v>
      </c>
      <c r="BA55" s="120">
        <f>'944-24-2-0 - Vedlejší a o...'!F34</f>
        <v>0</v>
      </c>
      <c r="BB55" s="120">
        <f>'944-24-2-0 - Vedlejší a o...'!F35</f>
        <v>0</v>
      </c>
      <c r="BC55" s="120">
        <f>'944-24-2-0 - Vedlejší a o...'!F36</f>
        <v>0</v>
      </c>
      <c r="BD55" s="122">
        <f>'944-24-2-0 - Vedlejší a o...'!F37</f>
        <v>0</v>
      </c>
      <c r="BE55" s="7"/>
      <c r="BT55" s="123" t="s">
        <v>79</v>
      </c>
      <c r="BV55" s="123" t="s">
        <v>73</v>
      </c>
      <c r="BW55" s="123" t="s">
        <v>80</v>
      </c>
      <c r="BX55" s="123" t="s">
        <v>5</v>
      </c>
      <c r="CL55" s="123" t="s">
        <v>19</v>
      </c>
      <c r="CM55" s="123" t="s">
        <v>81</v>
      </c>
    </row>
    <row r="56" s="7" customFormat="1" ht="24.75" customHeight="1">
      <c r="A56" s="111" t="s">
        <v>75</v>
      </c>
      <c r="B56" s="112"/>
      <c r="C56" s="113"/>
      <c r="D56" s="114" t="s">
        <v>82</v>
      </c>
      <c r="E56" s="114"/>
      <c r="F56" s="114"/>
      <c r="G56" s="114"/>
      <c r="H56" s="114"/>
      <c r="I56" s="115"/>
      <c r="J56" s="114" t="s">
        <v>83</v>
      </c>
      <c r="K56" s="114"/>
      <c r="L56" s="114"/>
      <c r="M56" s="114"/>
      <c r="N56" s="114"/>
      <c r="O56" s="114"/>
      <c r="P56" s="114"/>
      <c r="Q56" s="114"/>
      <c r="R56" s="114"/>
      <c r="S56" s="114"/>
      <c r="T56" s="114"/>
      <c r="U56" s="114"/>
      <c r="V56" s="114"/>
      <c r="W56" s="114"/>
      <c r="X56" s="114"/>
      <c r="Y56" s="114"/>
      <c r="Z56" s="114"/>
      <c r="AA56" s="114"/>
      <c r="AB56" s="114"/>
      <c r="AC56" s="114"/>
      <c r="AD56" s="114"/>
      <c r="AE56" s="114"/>
      <c r="AF56" s="114"/>
      <c r="AG56" s="116">
        <f>'944-24-2-1 - SO 101 Dopro...'!J30</f>
        <v>0</v>
      </c>
      <c r="AH56" s="115"/>
      <c r="AI56" s="115"/>
      <c r="AJ56" s="115"/>
      <c r="AK56" s="115"/>
      <c r="AL56" s="115"/>
      <c r="AM56" s="115"/>
      <c r="AN56" s="116">
        <f>SUM(AG56,AT56)</f>
        <v>0</v>
      </c>
      <c r="AO56" s="115"/>
      <c r="AP56" s="115"/>
      <c r="AQ56" s="117" t="s">
        <v>78</v>
      </c>
      <c r="AR56" s="118"/>
      <c r="AS56" s="124">
        <v>0</v>
      </c>
      <c r="AT56" s="125">
        <f>ROUND(SUM(AV56:AW56),2)</f>
        <v>0</v>
      </c>
      <c r="AU56" s="126">
        <f>'944-24-2-1 - SO 101 Dopro...'!P82</f>
        <v>0</v>
      </c>
      <c r="AV56" s="125">
        <f>'944-24-2-1 - SO 101 Dopro...'!J33</f>
        <v>0</v>
      </c>
      <c r="AW56" s="125">
        <f>'944-24-2-1 - SO 101 Dopro...'!J34</f>
        <v>0</v>
      </c>
      <c r="AX56" s="125">
        <f>'944-24-2-1 - SO 101 Dopro...'!J35</f>
        <v>0</v>
      </c>
      <c r="AY56" s="125">
        <f>'944-24-2-1 - SO 101 Dopro...'!J36</f>
        <v>0</v>
      </c>
      <c r="AZ56" s="125">
        <f>'944-24-2-1 - SO 101 Dopro...'!F33</f>
        <v>0</v>
      </c>
      <c r="BA56" s="125">
        <f>'944-24-2-1 - SO 101 Dopro...'!F34</f>
        <v>0</v>
      </c>
      <c r="BB56" s="125">
        <f>'944-24-2-1 - SO 101 Dopro...'!F35</f>
        <v>0</v>
      </c>
      <c r="BC56" s="125">
        <f>'944-24-2-1 - SO 101 Dopro...'!F36</f>
        <v>0</v>
      </c>
      <c r="BD56" s="127">
        <f>'944-24-2-1 - SO 101 Dopro...'!F37</f>
        <v>0</v>
      </c>
      <c r="BE56" s="7"/>
      <c r="BT56" s="123" t="s">
        <v>79</v>
      </c>
      <c r="BV56" s="123" t="s">
        <v>73</v>
      </c>
      <c r="BW56" s="123" t="s">
        <v>84</v>
      </c>
      <c r="BX56" s="123" t="s">
        <v>5</v>
      </c>
      <c r="CL56" s="123" t="s">
        <v>19</v>
      </c>
      <c r="CM56" s="123" t="s">
        <v>81</v>
      </c>
    </row>
    <row r="57" s="2" customFormat="1" ht="30" customHeight="1">
      <c r="A57" s="38"/>
      <c r="B57" s="39"/>
      <c r="C57" s="40"/>
      <c r="D57" s="40"/>
      <c r="E57" s="40"/>
      <c r="F57" s="40"/>
      <c r="G57" s="40"/>
      <c r="H57" s="40"/>
      <c r="I57" s="40"/>
      <c r="J57" s="40"/>
      <c r="K57" s="40"/>
      <c r="L57" s="40"/>
      <c r="M57" s="40"/>
      <c r="N57" s="40"/>
      <c r="O57" s="40"/>
      <c r="P57" s="40"/>
      <c r="Q57" s="40"/>
      <c r="R57" s="40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  <c r="AF57" s="40"/>
      <c r="AG57" s="40"/>
      <c r="AH57" s="40"/>
      <c r="AI57" s="40"/>
      <c r="AJ57" s="40"/>
      <c r="AK57" s="40"/>
      <c r="AL57" s="40"/>
      <c r="AM57" s="40"/>
      <c r="AN57" s="40"/>
      <c r="AO57" s="40"/>
      <c r="AP57" s="40"/>
      <c r="AQ57" s="40"/>
      <c r="AR57" s="44"/>
      <c r="AS57" s="38"/>
      <c r="AT57" s="38"/>
      <c r="AU57" s="38"/>
      <c r="AV57" s="38"/>
      <c r="AW57" s="38"/>
      <c r="AX57" s="38"/>
      <c r="AY57" s="38"/>
      <c r="AZ57" s="38"/>
      <c r="BA57" s="38"/>
      <c r="BB57" s="38"/>
      <c r="BC57" s="38"/>
      <c r="BD57" s="38"/>
      <c r="BE57" s="38"/>
    </row>
    <row r="58" s="2" customFormat="1" ht="6.96" customHeight="1">
      <c r="A58" s="38"/>
      <c r="B58" s="59"/>
      <c r="C58" s="60"/>
      <c r="D58" s="60"/>
      <c r="E58" s="60"/>
      <c r="F58" s="60"/>
      <c r="G58" s="60"/>
      <c r="H58" s="60"/>
      <c r="I58" s="60"/>
      <c r="J58" s="60"/>
      <c r="K58" s="60"/>
      <c r="L58" s="60"/>
      <c r="M58" s="60"/>
      <c r="N58" s="60"/>
      <c r="O58" s="60"/>
      <c r="P58" s="60"/>
      <c r="Q58" s="60"/>
      <c r="R58" s="60"/>
      <c r="S58" s="60"/>
      <c r="T58" s="60"/>
      <c r="U58" s="60"/>
      <c r="V58" s="60"/>
      <c r="W58" s="60"/>
      <c r="X58" s="60"/>
      <c r="Y58" s="60"/>
      <c r="Z58" s="60"/>
      <c r="AA58" s="60"/>
      <c r="AB58" s="60"/>
      <c r="AC58" s="60"/>
      <c r="AD58" s="60"/>
      <c r="AE58" s="60"/>
      <c r="AF58" s="60"/>
      <c r="AG58" s="60"/>
      <c r="AH58" s="60"/>
      <c r="AI58" s="60"/>
      <c r="AJ58" s="60"/>
      <c r="AK58" s="60"/>
      <c r="AL58" s="60"/>
      <c r="AM58" s="60"/>
      <c r="AN58" s="60"/>
      <c r="AO58" s="60"/>
      <c r="AP58" s="60"/>
      <c r="AQ58" s="60"/>
      <c r="AR58" s="44"/>
      <c r="AS58" s="38"/>
      <c r="AT58" s="38"/>
      <c r="AU58" s="38"/>
      <c r="AV58" s="38"/>
      <c r="AW58" s="38"/>
      <c r="AX58" s="38"/>
      <c r="AY58" s="38"/>
      <c r="AZ58" s="38"/>
      <c r="BA58" s="38"/>
      <c r="BB58" s="38"/>
      <c r="BC58" s="38"/>
      <c r="BD58" s="38"/>
      <c r="BE58" s="38"/>
    </row>
  </sheetData>
  <sheetProtection sheet="1" formatColumns="0" formatRows="0" objects="1" scenarios="1" spinCount="100000" saltValue="4gyjvtKrfKJWVV5dFHq+x1i+d/OIMqjy+ytxznKQeI/Sp1TPFKcrRQ3/vS90r5iZwsHktqE2USYl3G/EB/SAPA==" hashValue="L+kCpM1kv0iqWYPdJpzq1w+As/agjix+TFzaTamiVYgmUoM3t8IXY2pO7c2S4JBEZN2gEwgdvnCik1IIn4u3eg==" algorithmName="SHA-512" password="CC35"/>
  <mergeCells count="46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G54:AM54"/>
    <mergeCell ref="AN54:AP54"/>
    <mergeCell ref="AR2:BE2"/>
  </mergeCells>
  <hyperlinks>
    <hyperlink ref="A55" location="'944-24-2-0 - Vedlejší a o...'!C2" display="/"/>
    <hyperlink ref="A56" location="'944-24-2-1 - SO 101 Dopro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80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81</v>
      </c>
    </row>
    <row r="4" s="1" customFormat="1" ht="24.96" customHeight="1">
      <c r="B4" s="20"/>
      <c r="D4" s="130" t="s">
        <v>85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16.5" customHeight="1">
      <c r="B7" s="20"/>
      <c r="E7" s="133" t="str">
        <f>'Rekapitulace stavby'!K6</f>
        <v>Polní cesta VPC2a v k.ú. Loučná v Krušných horách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86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87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12. 6. 2025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88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">
        <v>27</v>
      </c>
      <c r="F15" s="38"/>
      <c r="G15" s="38"/>
      <c r="H15" s="38"/>
      <c r="I15" s="132" t="s">
        <v>28</v>
      </c>
      <c r="J15" s="136" t="s">
        <v>19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28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">
        <v>89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">
        <v>32</v>
      </c>
      <c r="F21" s="38"/>
      <c r="G21" s="38"/>
      <c r="H21" s="38"/>
      <c r="I21" s="132" t="s">
        <v>28</v>
      </c>
      <c r="J21" s="136" t="s">
        <v>19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34</v>
      </c>
      <c r="E23" s="38"/>
      <c r="F23" s="38"/>
      <c r="G23" s="38"/>
      <c r="H23" s="38"/>
      <c r="I23" s="132" t="s">
        <v>26</v>
      </c>
      <c r="J23" s="136" t="s">
        <v>89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">
        <v>32</v>
      </c>
      <c r="F24" s="38"/>
      <c r="G24" s="38"/>
      <c r="H24" s="38"/>
      <c r="I24" s="132" t="s">
        <v>28</v>
      </c>
      <c r="J24" s="136" t="s">
        <v>19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35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37</v>
      </c>
      <c r="E30" s="38"/>
      <c r="F30" s="38"/>
      <c r="G30" s="38"/>
      <c r="H30" s="38"/>
      <c r="I30" s="38"/>
      <c r="J30" s="144">
        <f>ROUND(J82,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39</v>
      </c>
      <c r="G32" s="38"/>
      <c r="H32" s="38"/>
      <c r="I32" s="145" t="s">
        <v>38</v>
      </c>
      <c r="J32" s="145" t="s">
        <v>40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41</v>
      </c>
      <c r="E33" s="132" t="s">
        <v>42</v>
      </c>
      <c r="F33" s="147">
        <f>ROUND((SUM(BE82:BE90)),  2)</f>
        <v>0</v>
      </c>
      <c r="G33" s="38"/>
      <c r="H33" s="38"/>
      <c r="I33" s="148">
        <v>0.20999999999999999</v>
      </c>
      <c r="J33" s="147">
        <f>ROUND(((SUM(BE82:BE90))*I33),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43</v>
      </c>
      <c r="F34" s="147">
        <f>ROUND((SUM(BF82:BF90)),  2)</f>
        <v>0</v>
      </c>
      <c r="G34" s="38"/>
      <c r="H34" s="38"/>
      <c r="I34" s="148">
        <v>0.12</v>
      </c>
      <c r="J34" s="147">
        <f>ROUND(((SUM(BF82:BF90))*I34),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44</v>
      </c>
      <c r="F35" s="147">
        <f>ROUND((SUM(BG82:BG90)),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45</v>
      </c>
      <c r="F36" s="147">
        <f>ROUND((SUM(BH82:BH90)),  2)</f>
        <v>0</v>
      </c>
      <c r="G36" s="38"/>
      <c r="H36" s="38"/>
      <c r="I36" s="148">
        <v>0.12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46</v>
      </c>
      <c r="F37" s="147">
        <f>ROUND((SUM(BI82:BI90)),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47</v>
      </c>
      <c r="E39" s="151"/>
      <c r="F39" s="151"/>
      <c r="G39" s="152" t="s">
        <v>48</v>
      </c>
      <c r="H39" s="153" t="s">
        <v>49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90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0" t="str">
        <f>E7</f>
        <v>Polní cesta VPC2a v k.ú. Loučná v Krušných horách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86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944/24-2-0 - Vedlejší a ostatní rozpočtové náklady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>Loučná v Krušných horách</v>
      </c>
      <c r="G52" s="40"/>
      <c r="H52" s="40"/>
      <c r="I52" s="32" t="s">
        <v>23</v>
      </c>
      <c r="J52" s="72" t="str">
        <f>IF(J12="","",J12)</f>
        <v>12. 6. 2025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>SPÚ Karlovy Vary</v>
      </c>
      <c r="G54" s="40"/>
      <c r="H54" s="40"/>
      <c r="I54" s="32" t="s">
        <v>31</v>
      </c>
      <c r="J54" s="36" t="str">
        <f>E21</f>
        <v>NDCON s.r.o.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34</v>
      </c>
      <c r="J55" s="36" t="str">
        <f>E24</f>
        <v>NDCON s.r.o.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91</v>
      </c>
      <c r="D57" s="162"/>
      <c r="E57" s="162"/>
      <c r="F57" s="162"/>
      <c r="G57" s="162"/>
      <c r="H57" s="162"/>
      <c r="I57" s="162"/>
      <c r="J57" s="163" t="s">
        <v>92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69</v>
      </c>
      <c r="D59" s="40"/>
      <c r="E59" s="40"/>
      <c r="F59" s="40"/>
      <c r="G59" s="40"/>
      <c r="H59" s="40"/>
      <c r="I59" s="40"/>
      <c r="J59" s="102">
        <f>J82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93</v>
      </c>
    </row>
    <row r="60" s="9" customFormat="1" ht="24.96" customHeight="1">
      <c r="A60" s="9"/>
      <c r="B60" s="165"/>
      <c r="C60" s="166"/>
      <c r="D60" s="167" t="s">
        <v>94</v>
      </c>
      <c r="E60" s="168"/>
      <c r="F60" s="168"/>
      <c r="G60" s="168"/>
      <c r="H60" s="168"/>
      <c r="I60" s="168"/>
      <c r="J60" s="169">
        <f>J83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1"/>
      <c r="C61" s="172"/>
      <c r="D61" s="173" t="s">
        <v>95</v>
      </c>
      <c r="E61" s="174"/>
      <c r="F61" s="174"/>
      <c r="G61" s="174"/>
      <c r="H61" s="174"/>
      <c r="I61" s="174"/>
      <c r="J61" s="175">
        <f>J84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1"/>
      <c r="C62" s="172"/>
      <c r="D62" s="173" t="s">
        <v>96</v>
      </c>
      <c r="E62" s="174"/>
      <c r="F62" s="174"/>
      <c r="G62" s="174"/>
      <c r="H62" s="174"/>
      <c r="I62" s="174"/>
      <c r="J62" s="175">
        <f>J87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2" customFormat="1" ht="21.84" customHeight="1">
      <c r="A63" s="38"/>
      <c r="B63" s="39"/>
      <c r="C63" s="40"/>
      <c r="D63" s="40"/>
      <c r="E63" s="40"/>
      <c r="F63" s="40"/>
      <c r="G63" s="40"/>
      <c r="H63" s="40"/>
      <c r="I63" s="40"/>
      <c r="J63" s="40"/>
      <c r="K63" s="40"/>
      <c r="L63" s="134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</row>
    <row r="64" s="2" customFormat="1" ht="6.96" customHeight="1">
      <c r="A64" s="38"/>
      <c r="B64" s="59"/>
      <c r="C64" s="60"/>
      <c r="D64" s="60"/>
      <c r="E64" s="60"/>
      <c r="F64" s="60"/>
      <c r="G64" s="60"/>
      <c r="H64" s="60"/>
      <c r="I64" s="60"/>
      <c r="J64" s="60"/>
      <c r="K64" s="60"/>
      <c r="L64" s="134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</row>
    <row r="68" s="2" customFormat="1" ht="6.96" customHeight="1">
      <c r="A68" s="38"/>
      <c r="B68" s="61"/>
      <c r="C68" s="62"/>
      <c r="D68" s="62"/>
      <c r="E68" s="62"/>
      <c r="F68" s="62"/>
      <c r="G68" s="62"/>
      <c r="H68" s="62"/>
      <c r="I68" s="62"/>
      <c r="J68" s="62"/>
      <c r="K68" s="62"/>
      <c r="L68" s="134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s="2" customFormat="1" ht="24.96" customHeight="1">
      <c r="A69" s="38"/>
      <c r="B69" s="39"/>
      <c r="C69" s="23" t="s">
        <v>97</v>
      </c>
      <c r="D69" s="40"/>
      <c r="E69" s="40"/>
      <c r="F69" s="40"/>
      <c r="G69" s="40"/>
      <c r="H69" s="40"/>
      <c r="I69" s="40"/>
      <c r="J69" s="40"/>
      <c r="K69" s="40"/>
      <c r="L69" s="13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6.96" customHeight="1">
      <c r="A70" s="38"/>
      <c r="B70" s="39"/>
      <c r="C70" s="40"/>
      <c r="D70" s="40"/>
      <c r="E70" s="40"/>
      <c r="F70" s="40"/>
      <c r="G70" s="40"/>
      <c r="H70" s="40"/>
      <c r="I70" s="40"/>
      <c r="J70" s="40"/>
      <c r="K70" s="40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12" customHeight="1">
      <c r="A71" s="38"/>
      <c r="B71" s="39"/>
      <c r="C71" s="32" t="s">
        <v>16</v>
      </c>
      <c r="D71" s="40"/>
      <c r="E71" s="40"/>
      <c r="F71" s="40"/>
      <c r="G71" s="40"/>
      <c r="H71" s="40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6.5" customHeight="1">
      <c r="A72" s="38"/>
      <c r="B72" s="39"/>
      <c r="C72" s="40"/>
      <c r="D72" s="40"/>
      <c r="E72" s="160" t="str">
        <f>E7</f>
        <v>Polní cesta VPC2a v k.ú. Loučná v Krušných horách</v>
      </c>
      <c r="F72" s="32"/>
      <c r="G72" s="32"/>
      <c r="H72" s="32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2" customHeight="1">
      <c r="A73" s="38"/>
      <c r="B73" s="39"/>
      <c r="C73" s="32" t="s">
        <v>86</v>
      </c>
      <c r="D73" s="40"/>
      <c r="E73" s="40"/>
      <c r="F73" s="40"/>
      <c r="G73" s="40"/>
      <c r="H73" s="40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6.5" customHeight="1">
      <c r="A74" s="38"/>
      <c r="B74" s="39"/>
      <c r="C74" s="40"/>
      <c r="D74" s="40"/>
      <c r="E74" s="69" t="str">
        <f>E9</f>
        <v>944/24-2-0 - Vedlejší a ostatní rozpočtové náklady</v>
      </c>
      <c r="F74" s="40"/>
      <c r="G74" s="40"/>
      <c r="H74" s="40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6.96" customHeight="1">
      <c r="A75" s="38"/>
      <c r="B75" s="39"/>
      <c r="C75" s="40"/>
      <c r="D75" s="40"/>
      <c r="E75" s="40"/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2" customHeight="1">
      <c r="A76" s="38"/>
      <c r="B76" s="39"/>
      <c r="C76" s="32" t="s">
        <v>21</v>
      </c>
      <c r="D76" s="40"/>
      <c r="E76" s="40"/>
      <c r="F76" s="27" t="str">
        <f>F12</f>
        <v>Loučná v Krušných horách</v>
      </c>
      <c r="G76" s="40"/>
      <c r="H76" s="40"/>
      <c r="I76" s="32" t="s">
        <v>23</v>
      </c>
      <c r="J76" s="72" t="str">
        <f>IF(J12="","",J12)</f>
        <v>12. 6. 2025</v>
      </c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6.96" customHeight="1">
      <c r="A77" s="38"/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5.15" customHeight="1">
      <c r="A78" s="38"/>
      <c r="B78" s="39"/>
      <c r="C78" s="32" t="s">
        <v>25</v>
      </c>
      <c r="D78" s="40"/>
      <c r="E78" s="40"/>
      <c r="F78" s="27" t="str">
        <f>E15</f>
        <v>SPÚ Karlovy Vary</v>
      </c>
      <c r="G78" s="40"/>
      <c r="H78" s="40"/>
      <c r="I78" s="32" t="s">
        <v>31</v>
      </c>
      <c r="J78" s="36" t="str">
        <f>E21</f>
        <v>NDCON s.r.o.</v>
      </c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5.15" customHeight="1">
      <c r="A79" s="38"/>
      <c r="B79" s="39"/>
      <c r="C79" s="32" t="s">
        <v>29</v>
      </c>
      <c r="D79" s="40"/>
      <c r="E79" s="40"/>
      <c r="F79" s="27" t="str">
        <f>IF(E18="","",E18)</f>
        <v>Vyplň údaj</v>
      </c>
      <c r="G79" s="40"/>
      <c r="H79" s="40"/>
      <c r="I79" s="32" t="s">
        <v>34</v>
      </c>
      <c r="J79" s="36" t="str">
        <f>E24</f>
        <v>NDCON s.r.o.</v>
      </c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0.32" customHeight="1">
      <c r="A80" s="38"/>
      <c r="B80" s="39"/>
      <c r="C80" s="40"/>
      <c r="D80" s="40"/>
      <c r="E80" s="40"/>
      <c r="F80" s="40"/>
      <c r="G80" s="40"/>
      <c r="H80" s="40"/>
      <c r="I80" s="40"/>
      <c r="J80" s="40"/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11" customFormat="1" ht="29.28" customHeight="1">
      <c r="A81" s="177"/>
      <c r="B81" s="178"/>
      <c r="C81" s="179" t="s">
        <v>98</v>
      </c>
      <c r="D81" s="180" t="s">
        <v>56</v>
      </c>
      <c r="E81" s="180" t="s">
        <v>52</v>
      </c>
      <c r="F81" s="180" t="s">
        <v>53</v>
      </c>
      <c r="G81" s="180" t="s">
        <v>99</v>
      </c>
      <c r="H81" s="180" t="s">
        <v>100</v>
      </c>
      <c r="I81" s="180" t="s">
        <v>101</v>
      </c>
      <c r="J81" s="180" t="s">
        <v>92</v>
      </c>
      <c r="K81" s="181" t="s">
        <v>102</v>
      </c>
      <c r="L81" s="182"/>
      <c r="M81" s="92" t="s">
        <v>19</v>
      </c>
      <c r="N81" s="93" t="s">
        <v>41</v>
      </c>
      <c r="O81" s="93" t="s">
        <v>103</v>
      </c>
      <c r="P81" s="93" t="s">
        <v>104</v>
      </c>
      <c r="Q81" s="93" t="s">
        <v>105</v>
      </c>
      <c r="R81" s="93" t="s">
        <v>106</v>
      </c>
      <c r="S81" s="93" t="s">
        <v>107</v>
      </c>
      <c r="T81" s="94" t="s">
        <v>108</v>
      </c>
      <c r="U81" s="177"/>
      <c r="V81" s="177"/>
      <c r="W81" s="177"/>
      <c r="X81" s="177"/>
      <c r="Y81" s="177"/>
      <c r="Z81" s="177"/>
      <c r="AA81" s="177"/>
      <c r="AB81" s="177"/>
      <c r="AC81" s="177"/>
      <c r="AD81" s="177"/>
      <c r="AE81" s="177"/>
    </row>
    <row r="82" s="2" customFormat="1" ht="22.8" customHeight="1">
      <c r="A82" s="38"/>
      <c r="B82" s="39"/>
      <c r="C82" s="99" t="s">
        <v>109</v>
      </c>
      <c r="D82" s="40"/>
      <c r="E82" s="40"/>
      <c r="F82" s="40"/>
      <c r="G82" s="40"/>
      <c r="H82" s="40"/>
      <c r="I82" s="40"/>
      <c r="J82" s="183">
        <f>BK82</f>
        <v>0</v>
      </c>
      <c r="K82" s="40"/>
      <c r="L82" s="44"/>
      <c r="M82" s="95"/>
      <c r="N82" s="184"/>
      <c r="O82" s="96"/>
      <c r="P82" s="185">
        <f>P83</f>
        <v>0</v>
      </c>
      <c r="Q82" s="96"/>
      <c r="R82" s="185">
        <f>R83</f>
        <v>0</v>
      </c>
      <c r="S82" s="96"/>
      <c r="T82" s="186">
        <f>T83</f>
        <v>0</v>
      </c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T82" s="17" t="s">
        <v>70</v>
      </c>
      <c r="AU82" s="17" t="s">
        <v>93</v>
      </c>
      <c r="BK82" s="187">
        <f>BK83</f>
        <v>0</v>
      </c>
    </row>
    <row r="83" s="12" customFormat="1" ht="25.92" customHeight="1">
      <c r="A83" s="12"/>
      <c r="B83" s="188"/>
      <c r="C83" s="189"/>
      <c r="D83" s="190" t="s">
        <v>70</v>
      </c>
      <c r="E83" s="191" t="s">
        <v>110</v>
      </c>
      <c r="F83" s="191" t="s">
        <v>111</v>
      </c>
      <c r="G83" s="189"/>
      <c r="H83" s="189"/>
      <c r="I83" s="192"/>
      <c r="J83" s="193">
        <f>BK83</f>
        <v>0</v>
      </c>
      <c r="K83" s="189"/>
      <c r="L83" s="194"/>
      <c r="M83" s="195"/>
      <c r="N83" s="196"/>
      <c r="O83" s="196"/>
      <c r="P83" s="197">
        <f>P84+P87</f>
        <v>0</v>
      </c>
      <c r="Q83" s="196"/>
      <c r="R83" s="197">
        <f>R84+R87</f>
        <v>0</v>
      </c>
      <c r="S83" s="196"/>
      <c r="T83" s="198">
        <f>T84+T87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199" t="s">
        <v>112</v>
      </c>
      <c r="AT83" s="200" t="s">
        <v>70</v>
      </c>
      <c r="AU83" s="200" t="s">
        <v>71</v>
      </c>
      <c r="AY83" s="199" t="s">
        <v>113</v>
      </c>
      <c r="BK83" s="201">
        <f>BK84+BK87</f>
        <v>0</v>
      </c>
    </row>
    <row r="84" s="12" customFormat="1" ht="22.8" customHeight="1">
      <c r="A84" s="12"/>
      <c r="B84" s="188"/>
      <c r="C84" s="189"/>
      <c r="D84" s="190" t="s">
        <v>70</v>
      </c>
      <c r="E84" s="202" t="s">
        <v>114</v>
      </c>
      <c r="F84" s="202" t="s">
        <v>115</v>
      </c>
      <c r="G84" s="189"/>
      <c r="H84" s="189"/>
      <c r="I84" s="192"/>
      <c r="J84" s="203">
        <f>BK84</f>
        <v>0</v>
      </c>
      <c r="K84" s="189"/>
      <c r="L84" s="194"/>
      <c r="M84" s="195"/>
      <c r="N84" s="196"/>
      <c r="O84" s="196"/>
      <c r="P84" s="197">
        <f>SUM(P85:P86)</f>
        <v>0</v>
      </c>
      <c r="Q84" s="196"/>
      <c r="R84" s="197">
        <f>SUM(R85:R86)</f>
        <v>0</v>
      </c>
      <c r="S84" s="196"/>
      <c r="T84" s="198">
        <f>SUM(T85:T86)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199" t="s">
        <v>112</v>
      </c>
      <c r="AT84" s="200" t="s">
        <v>70</v>
      </c>
      <c r="AU84" s="200" t="s">
        <v>79</v>
      </c>
      <c r="AY84" s="199" t="s">
        <v>113</v>
      </c>
      <c r="BK84" s="201">
        <f>SUM(BK85:BK86)</f>
        <v>0</v>
      </c>
    </row>
    <row r="85" s="2" customFormat="1" ht="24.15" customHeight="1">
      <c r="A85" s="38"/>
      <c r="B85" s="39"/>
      <c r="C85" s="204" t="s">
        <v>116</v>
      </c>
      <c r="D85" s="204" t="s">
        <v>117</v>
      </c>
      <c r="E85" s="205" t="s">
        <v>118</v>
      </c>
      <c r="F85" s="206" t="s">
        <v>119</v>
      </c>
      <c r="G85" s="207" t="s">
        <v>120</v>
      </c>
      <c r="H85" s="208">
        <v>1</v>
      </c>
      <c r="I85" s="209"/>
      <c r="J85" s="210">
        <f>ROUND(I85*H85,2)</f>
        <v>0</v>
      </c>
      <c r="K85" s="206" t="s">
        <v>19</v>
      </c>
      <c r="L85" s="44"/>
      <c r="M85" s="211" t="s">
        <v>19</v>
      </c>
      <c r="N85" s="212" t="s">
        <v>42</v>
      </c>
      <c r="O85" s="84"/>
      <c r="P85" s="213">
        <f>O85*H85</f>
        <v>0</v>
      </c>
      <c r="Q85" s="213">
        <v>0</v>
      </c>
      <c r="R85" s="213">
        <f>Q85*H85</f>
        <v>0</v>
      </c>
      <c r="S85" s="213">
        <v>0</v>
      </c>
      <c r="T85" s="214">
        <f>S85*H85</f>
        <v>0</v>
      </c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R85" s="215" t="s">
        <v>121</v>
      </c>
      <c r="AT85" s="215" t="s">
        <v>117</v>
      </c>
      <c r="AU85" s="215" t="s">
        <v>81</v>
      </c>
      <c r="AY85" s="17" t="s">
        <v>113</v>
      </c>
      <c r="BE85" s="216">
        <f>IF(N85="základní",J85,0)</f>
        <v>0</v>
      </c>
      <c r="BF85" s="216">
        <f>IF(N85="snížená",J85,0)</f>
        <v>0</v>
      </c>
      <c r="BG85" s="216">
        <f>IF(N85="zákl. přenesená",J85,0)</f>
        <v>0</v>
      </c>
      <c r="BH85" s="216">
        <f>IF(N85="sníž. přenesená",J85,0)</f>
        <v>0</v>
      </c>
      <c r="BI85" s="216">
        <f>IF(N85="nulová",J85,0)</f>
        <v>0</v>
      </c>
      <c r="BJ85" s="17" t="s">
        <v>79</v>
      </c>
      <c r="BK85" s="216">
        <f>ROUND(I85*H85,2)</f>
        <v>0</v>
      </c>
      <c r="BL85" s="17" t="s">
        <v>121</v>
      </c>
      <c r="BM85" s="215" t="s">
        <v>122</v>
      </c>
    </row>
    <row r="86" s="2" customFormat="1">
      <c r="A86" s="38"/>
      <c r="B86" s="39"/>
      <c r="C86" s="40"/>
      <c r="D86" s="217" t="s">
        <v>123</v>
      </c>
      <c r="E86" s="40"/>
      <c r="F86" s="218" t="s">
        <v>124</v>
      </c>
      <c r="G86" s="40"/>
      <c r="H86" s="40"/>
      <c r="I86" s="219"/>
      <c r="J86" s="40"/>
      <c r="K86" s="40"/>
      <c r="L86" s="44"/>
      <c r="M86" s="220"/>
      <c r="N86" s="221"/>
      <c r="O86" s="84"/>
      <c r="P86" s="84"/>
      <c r="Q86" s="84"/>
      <c r="R86" s="84"/>
      <c r="S86" s="84"/>
      <c r="T86" s="85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T86" s="17" t="s">
        <v>123</v>
      </c>
      <c r="AU86" s="17" t="s">
        <v>81</v>
      </c>
    </row>
    <row r="87" s="12" customFormat="1" ht="22.8" customHeight="1">
      <c r="A87" s="12"/>
      <c r="B87" s="188"/>
      <c r="C87" s="189"/>
      <c r="D87" s="190" t="s">
        <v>70</v>
      </c>
      <c r="E87" s="202" t="s">
        <v>125</v>
      </c>
      <c r="F87" s="202" t="s">
        <v>126</v>
      </c>
      <c r="G87" s="189"/>
      <c r="H87" s="189"/>
      <c r="I87" s="192"/>
      <c r="J87" s="203">
        <f>BK87</f>
        <v>0</v>
      </c>
      <c r="K87" s="189"/>
      <c r="L87" s="194"/>
      <c r="M87" s="195"/>
      <c r="N87" s="196"/>
      <c r="O87" s="196"/>
      <c r="P87" s="197">
        <f>SUM(P88:P90)</f>
        <v>0</v>
      </c>
      <c r="Q87" s="196"/>
      <c r="R87" s="197">
        <f>SUM(R88:R90)</f>
        <v>0</v>
      </c>
      <c r="S87" s="196"/>
      <c r="T87" s="198">
        <f>SUM(T88:T90)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199" t="s">
        <v>112</v>
      </c>
      <c r="AT87" s="200" t="s">
        <v>70</v>
      </c>
      <c r="AU87" s="200" t="s">
        <v>79</v>
      </c>
      <c r="AY87" s="199" t="s">
        <v>113</v>
      </c>
      <c r="BK87" s="201">
        <f>SUM(BK88:BK90)</f>
        <v>0</v>
      </c>
    </row>
    <row r="88" s="2" customFormat="1" ht="37.8" customHeight="1">
      <c r="A88" s="38"/>
      <c r="B88" s="39"/>
      <c r="C88" s="204" t="s">
        <v>127</v>
      </c>
      <c r="D88" s="204" t="s">
        <v>117</v>
      </c>
      <c r="E88" s="205" t="s">
        <v>128</v>
      </c>
      <c r="F88" s="206" t="s">
        <v>129</v>
      </c>
      <c r="G88" s="207" t="s">
        <v>120</v>
      </c>
      <c r="H88" s="208">
        <v>1</v>
      </c>
      <c r="I88" s="209"/>
      <c r="J88" s="210">
        <f>ROUND(I88*H88,2)</f>
        <v>0</v>
      </c>
      <c r="K88" s="206" t="s">
        <v>19</v>
      </c>
      <c r="L88" s="44"/>
      <c r="M88" s="211" t="s">
        <v>19</v>
      </c>
      <c r="N88" s="212" t="s">
        <v>42</v>
      </c>
      <c r="O88" s="84"/>
      <c r="P88" s="213">
        <f>O88*H88</f>
        <v>0</v>
      </c>
      <c r="Q88" s="213">
        <v>0</v>
      </c>
      <c r="R88" s="213">
        <f>Q88*H88</f>
        <v>0</v>
      </c>
      <c r="S88" s="213">
        <v>0</v>
      </c>
      <c r="T88" s="214">
        <f>S88*H88</f>
        <v>0</v>
      </c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R88" s="215" t="s">
        <v>121</v>
      </c>
      <c r="AT88" s="215" t="s">
        <v>117</v>
      </c>
      <c r="AU88" s="215" t="s">
        <v>81</v>
      </c>
      <c r="AY88" s="17" t="s">
        <v>113</v>
      </c>
      <c r="BE88" s="216">
        <f>IF(N88="základní",J88,0)</f>
        <v>0</v>
      </c>
      <c r="BF88" s="216">
        <f>IF(N88="snížená",J88,0)</f>
        <v>0</v>
      </c>
      <c r="BG88" s="216">
        <f>IF(N88="zákl. přenesená",J88,0)</f>
        <v>0</v>
      </c>
      <c r="BH88" s="216">
        <f>IF(N88="sníž. přenesená",J88,0)</f>
        <v>0</v>
      </c>
      <c r="BI88" s="216">
        <f>IF(N88="nulová",J88,0)</f>
        <v>0</v>
      </c>
      <c r="BJ88" s="17" t="s">
        <v>79</v>
      </c>
      <c r="BK88" s="216">
        <f>ROUND(I88*H88,2)</f>
        <v>0</v>
      </c>
      <c r="BL88" s="17" t="s">
        <v>121</v>
      </c>
      <c r="BM88" s="215" t="s">
        <v>130</v>
      </c>
    </row>
    <row r="89" s="2" customFormat="1">
      <c r="A89" s="38"/>
      <c r="B89" s="39"/>
      <c r="C89" s="40"/>
      <c r="D89" s="217" t="s">
        <v>123</v>
      </c>
      <c r="E89" s="40"/>
      <c r="F89" s="218" t="s">
        <v>129</v>
      </c>
      <c r="G89" s="40"/>
      <c r="H89" s="40"/>
      <c r="I89" s="219"/>
      <c r="J89" s="40"/>
      <c r="K89" s="40"/>
      <c r="L89" s="44"/>
      <c r="M89" s="220"/>
      <c r="N89" s="221"/>
      <c r="O89" s="84"/>
      <c r="P89" s="84"/>
      <c r="Q89" s="84"/>
      <c r="R89" s="84"/>
      <c r="S89" s="84"/>
      <c r="T89" s="85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T89" s="17" t="s">
        <v>123</v>
      </c>
      <c r="AU89" s="17" t="s">
        <v>81</v>
      </c>
    </row>
    <row r="90" s="2" customFormat="1">
      <c r="A90" s="38"/>
      <c r="B90" s="39"/>
      <c r="C90" s="40"/>
      <c r="D90" s="217" t="s">
        <v>131</v>
      </c>
      <c r="E90" s="40"/>
      <c r="F90" s="222" t="s">
        <v>132</v>
      </c>
      <c r="G90" s="40"/>
      <c r="H90" s="40"/>
      <c r="I90" s="219"/>
      <c r="J90" s="40"/>
      <c r="K90" s="40"/>
      <c r="L90" s="44"/>
      <c r="M90" s="223"/>
      <c r="N90" s="224"/>
      <c r="O90" s="225"/>
      <c r="P90" s="225"/>
      <c r="Q90" s="225"/>
      <c r="R90" s="225"/>
      <c r="S90" s="225"/>
      <c r="T90" s="226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T90" s="17" t="s">
        <v>131</v>
      </c>
      <c r="AU90" s="17" t="s">
        <v>81</v>
      </c>
    </row>
    <row r="91" s="2" customFormat="1" ht="6.96" customHeight="1">
      <c r="A91" s="38"/>
      <c r="B91" s="59"/>
      <c r="C91" s="60"/>
      <c r="D91" s="60"/>
      <c r="E91" s="60"/>
      <c r="F91" s="60"/>
      <c r="G91" s="60"/>
      <c r="H91" s="60"/>
      <c r="I91" s="60"/>
      <c r="J91" s="60"/>
      <c r="K91" s="60"/>
      <c r="L91" s="44"/>
      <c r="M91" s="38"/>
      <c r="O91" s="38"/>
      <c r="P91" s="38"/>
      <c r="Q91" s="38"/>
      <c r="R91" s="38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</sheetData>
  <sheetProtection sheet="1" autoFilter="0" formatColumns="0" formatRows="0" objects="1" scenarios="1" spinCount="100000" saltValue="/UDHbFACkAwTr8LuAiNfRXzvu3D1lWheW0sT19ZuUmBcpv/8kkx+4cHvtaw1KmW7xbUaA02dyX9RVVDEWrHc+w==" hashValue="kyDvvI+i9A/R9nkSk0+c5XhxUtZMXIV42bguZRXzmkjU95lWKvbmejPP6VLRb/Uq9g2OsdSFP7QMSRXau5jr4w==" algorithmName="SHA-512" password="CC35"/>
  <autoFilter ref="C81:K90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84</v>
      </c>
      <c r="AZ2" s="227" t="s">
        <v>133</v>
      </c>
      <c r="BA2" s="227" t="s">
        <v>19</v>
      </c>
      <c r="BB2" s="227" t="s">
        <v>19</v>
      </c>
      <c r="BC2" s="227" t="s">
        <v>134</v>
      </c>
      <c r="BD2" s="227" t="s">
        <v>81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81</v>
      </c>
      <c r="AZ3" s="227" t="s">
        <v>135</v>
      </c>
      <c r="BA3" s="227" t="s">
        <v>19</v>
      </c>
      <c r="BB3" s="227" t="s">
        <v>19</v>
      </c>
      <c r="BC3" s="227" t="s">
        <v>136</v>
      </c>
      <c r="BD3" s="227" t="s">
        <v>81</v>
      </c>
    </row>
    <row r="4" s="1" customFormat="1" ht="24.96" customHeight="1">
      <c r="B4" s="20"/>
      <c r="D4" s="130" t="s">
        <v>85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16.5" customHeight="1">
      <c r="B7" s="20"/>
      <c r="E7" s="133" t="str">
        <f>'Rekapitulace stavby'!K6</f>
        <v>Polní cesta VPC2a v k.ú. Loučná v Krušných horách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86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137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12. 6. 2025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88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">
        <v>27</v>
      </c>
      <c r="F15" s="38"/>
      <c r="G15" s="38"/>
      <c r="H15" s="38"/>
      <c r="I15" s="132" t="s">
        <v>28</v>
      </c>
      <c r="J15" s="136" t="s">
        <v>19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28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">
        <v>89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">
        <v>32</v>
      </c>
      <c r="F21" s="38"/>
      <c r="G21" s="38"/>
      <c r="H21" s="38"/>
      <c r="I21" s="132" t="s">
        <v>28</v>
      </c>
      <c r="J21" s="136" t="s">
        <v>19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34</v>
      </c>
      <c r="E23" s="38"/>
      <c r="F23" s="38"/>
      <c r="G23" s="38"/>
      <c r="H23" s="38"/>
      <c r="I23" s="132" t="s">
        <v>26</v>
      </c>
      <c r="J23" s="136" t="s">
        <v>89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">
        <v>32</v>
      </c>
      <c r="F24" s="38"/>
      <c r="G24" s="38"/>
      <c r="H24" s="38"/>
      <c r="I24" s="132" t="s">
        <v>28</v>
      </c>
      <c r="J24" s="136" t="s">
        <v>19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35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37</v>
      </c>
      <c r="E30" s="38"/>
      <c r="F30" s="38"/>
      <c r="G30" s="38"/>
      <c r="H30" s="38"/>
      <c r="I30" s="38"/>
      <c r="J30" s="144">
        <f>ROUND(J82,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39</v>
      </c>
      <c r="G32" s="38"/>
      <c r="H32" s="38"/>
      <c r="I32" s="145" t="s">
        <v>38</v>
      </c>
      <c r="J32" s="145" t="s">
        <v>40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41</v>
      </c>
      <c r="E33" s="132" t="s">
        <v>42</v>
      </c>
      <c r="F33" s="147">
        <f>ROUND((SUM(BE82:BE158)),  2)</f>
        <v>0</v>
      </c>
      <c r="G33" s="38"/>
      <c r="H33" s="38"/>
      <c r="I33" s="148">
        <v>0.20999999999999999</v>
      </c>
      <c r="J33" s="147">
        <f>ROUND(((SUM(BE82:BE158))*I33),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43</v>
      </c>
      <c r="F34" s="147">
        <f>ROUND((SUM(BF82:BF158)),  2)</f>
        <v>0</v>
      </c>
      <c r="G34" s="38"/>
      <c r="H34" s="38"/>
      <c r="I34" s="148">
        <v>0.12</v>
      </c>
      <c r="J34" s="147">
        <f>ROUND(((SUM(BF82:BF158))*I34),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44</v>
      </c>
      <c r="F35" s="147">
        <f>ROUND((SUM(BG82:BG158)),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45</v>
      </c>
      <c r="F36" s="147">
        <f>ROUND((SUM(BH82:BH158)),  2)</f>
        <v>0</v>
      </c>
      <c r="G36" s="38"/>
      <c r="H36" s="38"/>
      <c r="I36" s="148">
        <v>0.12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46</v>
      </c>
      <c r="F37" s="147">
        <f>ROUND((SUM(BI82:BI158)),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47</v>
      </c>
      <c r="E39" s="151"/>
      <c r="F39" s="151"/>
      <c r="G39" s="152" t="s">
        <v>48</v>
      </c>
      <c r="H39" s="153" t="s">
        <v>49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90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0" t="str">
        <f>E7</f>
        <v>Polní cesta VPC2a v k.ú. Loučná v Krušných horách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86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944/24-2-1 - SO 101 Doprovodná výsadba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>Loučná v Krušných horách</v>
      </c>
      <c r="G52" s="40"/>
      <c r="H52" s="40"/>
      <c r="I52" s="32" t="s">
        <v>23</v>
      </c>
      <c r="J52" s="72" t="str">
        <f>IF(J12="","",J12)</f>
        <v>12. 6. 2025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>SPÚ Karlovy Vary</v>
      </c>
      <c r="G54" s="40"/>
      <c r="H54" s="40"/>
      <c r="I54" s="32" t="s">
        <v>31</v>
      </c>
      <c r="J54" s="36" t="str">
        <f>E21</f>
        <v>NDCON s.r.o.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34</v>
      </c>
      <c r="J55" s="36" t="str">
        <f>E24</f>
        <v>NDCON s.r.o.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91</v>
      </c>
      <c r="D57" s="162"/>
      <c r="E57" s="162"/>
      <c r="F57" s="162"/>
      <c r="G57" s="162"/>
      <c r="H57" s="162"/>
      <c r="I57" s="162"/>
      <c r="J57" s="163" t="s">
        <v>92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69</v>
      </c>
      <c r="D59" s="40"/>
      <c r="E59" s="40"/>
      <c r="F59" s="40"/>
      <c r="G59" s="40"/>
      <c r="H59" s="40"/>
      <c r="I59" s="40"/>
      <c r="J59" s="102">
        <f>J82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93</v>
      </c>
    </row>
    <row r="60" s="9" customFormat="1" ht="24.96" customHeight="1">
      <c r="A60" s="9"/>
      <c r="B60" s="165"/>
      <c r="C60" s="166"/>
      <c r="D60" s="167" t="s">
        <v>138</v>
      </c>
      <c r="E60" s="168"/>
      <c r="F60" s="168"/>
      <c r="G60" s="168"/>
      <c r="H60" s="168"/>
      <c r="I60" s="168"/>
      <c r="J60" s="169">
        <f>J83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1"/>
      <c r="C61" s="172"/>
      <c r="D61" s="173" t="s">
        <v>139</v>
      </c>
      <c r="E61" s="174"/>
      <c r="F61" s="174"/>
      <c r="G61" s="174"/>
      <c r="H61" s="174"/>
      <c r="I61" s="174"/>
      <c r="J61" s="175">
        <f>J84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1"/>
      <c r="C62" s="172"/>
      <c r="D62" s="173" t="s">
        <v>140</v>
      </c>
      <c r="E62" s="174"/>
      <c r="F62" s="174"/>
      <c r="G62" s="174"/>
      <c r="H62" s="174"/>
      <c r="I62" s="174"/>
      <c r="J62" s="175">
        <f>J155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2" customFormat="1" ht="21.84" customHeight="1">
      <c r="A63" s="38"/>
      <c r="B63" s="39"/>
      <c r="C63" s="40"/>
      <c r="D63" s="40"/>
      <c r="E63" s="40"/>
      <c r="F63" s="40"/>
      <c r="G63" s="40"/>
      <c r="H63" s="40"/>
      <c r="I63" s="40"/>
      <c r="J63" s="40"/>
      <c r="K63" s="40"/>
      <c r="L63" s="134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</row>
    <row r="64" s="2" customFormat="1" ht="6.96" customHeight="1">
      <c r="A64" s="38"/>
      <c r="B64" s="59"/>
      <c r="C64" s="60"/>
      <c r="D64" s="60"/>
      <c r="E64" s="60"/>
      <c r="F64" s="60"/>
      <c r="G64" s="60"/>
      <c r="H64" s="60"/>
      <c r="I64" s="60"/>
      <c r="J64" s="60"/>
      <c r="K64" s="60"/>
      <c r="L64" s="134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</row>
    <row r="68" s="2" customFormat="1" ht="6.96" customHeight="1">
      <c r="A68" s="38"/>
      <c r="B68" s="61"/>
      <c r="C68" s="62"/>
      <c r="D68" s="62"/>
      <c r="E68" s="62"/>
      <c r="F68" s="62"/>
      <c r="G68" s="62"/>
      <c r="H68" s="62"/>
      <c r="I68" s="62"/>
      <c r="J68" s="62"/>
      <c r="K68" s="62"/>
      <c r="L68" s="134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s="2" customFormat="1" ht="24.96" customHeight="1">
      <c r="A69" s="38"/>
      <c r="B69" s="39"/>
      <c r="C69" s="23" t="s">
        <v>97</v>
      </c>
      <c r="D69" s="40"/>
      <c r="E69" s="40"/>
      <c r="F69" s="40"/>
      <c r="G69" s="40"/>
      <c r="H69" s="40"/>
      <c r="I69" s="40"/>
      <c r="J69" s="40"/>
      <c r="K69" s="40"/>
      <c r="L69" s="13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6.96" customHeight="1">
      <c r="A70" s="38"/>
      <c r="B70" s="39"/>
      <c r="C70" s="40"/>
      <c r="D70" s="40"/>
      <c r="E70" s="40"/>
      <c r="F70" s="40"/>
      <c r="G70" s="40"/>
      <c r="H70" s="40"/>
      <c r="I70" s="40"/>
      <c r="J70" s="40"/>
      <c r="K70" s="40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12" customHeight="1">
      <c r="A71" s="38"/>
      <c r="B71" s="39"/>
      <c r="C71" s="32" t="s">
        <v>16</v>
      </c>
      <c r="D71" s="40"/>
      <c r="E71" s="40"/>
      <c r="F71" s="40"/>
      <c r="G71" s="40"/>
      <c r="H71" s="40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6.5" customHeight="1">
      <c r="A72" s="38"/>
      <c r="B72" s="39"/>
      <c r="C72" s="40"/>
      <c r="D72" s="40"/>
      <c r="E72" s="160" t="str">
        <f>E7</f>
        <v>Polní cesta VPC2a v k.ú. Loučná v Krušných horách</v>
      </c>
      <c r="F72" s="32"/>
      <c r="G72" s="32"/>
      <c r="H72" s="32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2" customHeight="1">
      <c r="A73" s="38"/>
      <c r="B73" s="39"/>
      <c r="C73" s="32" t="s">
        <v>86</v>
      </c>
      <c r="D73" s="40"/>
      <c r="E73" s="40"/>
      <c r="F73" s="40"/>
      <c r="G73" s="40"/>
      <c r="H73" s="40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6.5" customHeight="1">
      <c r="A74" s="38"/>
      <c r="B74" s="39"/>
      <c r="C74" s="40"/>
      <c r="D74" s="40"/>
      <c r="E74" s="69" t="str">
        <f>E9</f>
        <v>944/24-2-1 - SO 101 Doprovodná výsadba</v>
      </c>
      <c r="F74" s="40"/>
      <c r="G74" s="40"/>
      <c r="H74" s="40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6.96" customHeight="1">
      <c r="A75" s="38"/>
      <c r="B75" s="39"/>
      <c r="C75" s="40"/>
      <c r="D75" s="40"/>
      <c r="E75" s="40"/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2" customHeight="1">
      <c r="A76" s="38"/>
      <c r="B76" s="39"/>
      <c r="C76" s="32" t="s">
        <v>21</v>
      </c>
      <c r="D76" s="40"/>
      <c r="E76" s="40"/>
      <c r="F76" s="27" t="str">
        <f>F12</f>
        <v>Loučná v Krušných horách</v>
      </c>
      <c r="G76" s="40"/>
      <c r="H76" s="40"/>
      <c r="I76" s="32" t="s">
        <v>23</v>
      </c>
      <c r="J76" s="72" t="str">
        <f>IF(J12="","",J12)</f>
        <v>12. 6. 2025</v>
      </c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6.96" customHeight="1">
      <c r="A77" s="38"/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5.15" customHeight="1">
      <c r="A78" s="38"/>
      <c r="B78" s="39"/>
      <c r="C78" s="32" t="s">
        <v>25</v>
      </c>
      <c r="D78" s="40"/>
      <c r="E78" s="40"/>
      <c r="F78" s="27" t="str">
        <f>E15</f>
        <v>SPÚ Karlovy Vary</v>
      </c>
      <c r="G78" s="40"/>
      <c r="H78" s="40"/>
      <c r="I78" s="32" t="s">
        <v>31</v>
      </c>
      <c r="J78" s="36" t="str">
        <f>E21</f>
        <v>NDCON s.r.o.</v>
      </c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5.15" customHeight="1">
      <c r="A79" s="38"/>
      <c r="B79" s="39"/>
      <c r="C79" s="32" t="s">
        <v>29</v>
      </c>
      <c r="D79" s="40"/>
      <c r="E79" s="40"/>
      <c r="F79" s="27" t="str">
        <f>IF(E18="","",E18)</f>
        <v>Vyplň údaj</v>
      </c>
      <c r="G79" s="40"/>
      <c r="H79" s="40"/>
      <c r="I79" s="32" t="s">
        <v>34</v>
      </c>
      <c r="J79" s="36" t="str">
        <f>E24</f>
        <v>NDCON s.r.o.</v>
      </c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0.32" customHeight="1">
      <c r="A80" s="38"/>
      <c r="B80" s="39"/>
      <c r="C80" s="40"/>
      <c r="D80" s="40"/>
      <c r="E80" s="40"/>
      <c r="F80" s="40"/>
      <c r="G80" s="40"/>
      <c r="H80" s="40"/>
      <c r="I80" s="40"/>
      <c r="J80" s="40"/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11" customFormat="1" ht="29.28" customHeight="1">
      <c r="A81" s="177"/>
      <c r="B81" s="178"/>
      <c r="C81" s="179" t="s">
        <v>98</v>
      </c>
      <c r="D81" s="180" t="s">
        <v>56</v>
      </c>
      <c r="E81" s="180" t="s">
        <v>52</v>
      </c>
      <c r="F81" s="180" t="s">
        <v>53</v>
      </c>
      <c r="G81" s="180" t="s">
        <v>99</v>
      </c>
      <c r="H81" s="180" t="s">
        <v>100</v>
      </c>
      <c r="I81" s="180" t="s">
        <v>101</v>
      </c>
      <c r="J81" s="180" t="s">
        <v>92</v>
      </c>
      <c r="K81" s="181" t="s">
        <v>102</v>
      </c>
      <c r="L81" s="182"/>
      <c r="M81" s="92" t="s">
        <v>19</v>
      </c>
      <c r="N81" s="93" t="s">
        <v>41</v>
      </c>
      <c r="O81" s="93" t="s">
        <v>103</v>
      </c>
      <c r="P81" s="93" t="s">
        <v>104</v>
      </c>
      <c r="Q81" s="93" t="s">
        <v>105</v>
      </c>
      <c r="R81" s="93" t="s">
        <v>106</v>
      </c>
      <c r="S81" s="93" t="s">
        <v>107</v>
      </c>
      <c r="T81" s="94" t="s">
        <v>108</v>
      </c>
      <c r="U81" s="177"/>
      <c r="V81" s="177"/>
      <c r="W81" s="177"/>
      <c r="X81" s="177"/>
      <c r="Y81" s="177"/>
      <c r="Z81" s="177"/>
      <c r="AA81" s="177"/>
      <c r="AB81" s="177"/>
      <c r="AC81" s="177"/>
      <c r="AD81" s="177"/>
      <c r="AE81" s="177"/>
    </row>
    <row r="82" s="2" customFormat="1" ht="22.8" customHeight="1">
      <c r="A82" s="38"/>
      <c r="B82" s="39"/>
      <c r="C82" s="99" t="s">
        <v>109</v>
      </c>
      <c r="D82" s="40"/>
      <c r="E82" s="40"/>
      <c r="F82" s="40"/>
      <c r="G82" s="40"/>
      <c r="H82" s="40"/>
      <c r="I82" s="40"/>
      <c r="J82" s="183">
        <f>BK82</f>
        <v>0</v>
      </c>
      <c r="K82" s="40"/>
      <c r="L82" s="44"/>
      <c r="M82" s="95"/>
      <c r="N82" s="184"/>
      <c r="O82" s="96"/>
      <c r="P82" s="185">
        <f>P83</f>
        <v>0</v>
      </c>
      <c r="Q82" s="96"/>
      <c r="R82" s="185">
        <f>R83</f>
        <v>0.8855016</v>
      </c>
      <c r="S82" s="96"/>
      <c r="T82" s="186">
        <f>T83</f>
        <v>0</v>
      </c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T82" s="17" t="s">
        <v>70</v>
      </c>
      <c r="AU82" s="17" t="s">
        <v>93</v>
      </c>
      <c r="BK82" s="187">
        <f>BK83</f>
        <v>0</v>
      </c>
    </row>
    <row r="83" s="12" customFormat="1" ht="25.92" customHeight="1">
      <c r="A83" s="12"/>
      <c r="B83" s="188"/>
      <c r="C83" s="189"/>
      <c r="D83" s="190" t="s">
        <v>70</v>
      </c>
      <c r="E83" s="191" t="s">
        <v>141</v>
      </c>
      <c r="F83" s="191" t="s">
        <v>142</v>
      </c>
      <c r="G83" s="189"/>
      <c r="H83" s="189"/>
      <c r="I83" s="192"/>
      <c r="J83" s="193">
        <f>BK83</f>
        <v>0</v>
      </c>
      <c r="K83" s="189"/>
      <c r="L83" s="194"/>
      <c r="M83" s="195"/>
      <c r="N83" s="196"/>
      <c r="O83" s="196"/>
      <c r="P83" s="197">
        <f>P84+P155</f>
        <v>0</v>
      </c>
      <c r="Q83" s="196"/>
      <c r="R83" s="197">
        <f>R84+R155</f>
        <v>0.8855016</v>
      </c>
      <c r="S83" s="196"/>
      <c r="T83" s="198">
        <f>T84+T155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199" t="s">
        <v>79</v>
      </c>
      <c r="AT83" s="200" t="s">
        <v>70</v>
      </c>
      <c r="AU83" s="200" t="s">
        <v>71</v>
      </c>
      <c r="AY83" s="199" t="s">
        <v>113</v>
      </c>
      <c r="BK83" s="201">
        <f>BK84+BK155</f>
        <v>0</v>
      </c>
    </row>
    <row r="84" s="12" customFormat="1" ht="22.8" customHeight="1">
      <c r="A84" s="12"/>
      <c r="B84" s="188"/>
      <c r="C84" s="189"/>
      <c r="D84" s="190" t="s">
        <v>70</v>
      </c>
      <c r="E84" s="202" t="s">
        <v>79</v>
      </c>
      <c r="F84" s="202" t="s">
        <v>143</v>
      </c>
      <c r="G84" s="189"/>
      <c r="H84" s="189"/>
      <c r="I84" s="192"/>
      <c r="J84" s="203">
        <f>BK84</f>
        <v>0</v>
      </c>
      <c r="K84" s="189"/>
      <c r="L84" s="194"/>
      <c r="M84" s="195"/>
      <c r="N84" s="196"/>
      <c r="O84" s="196"/>
      <c r="P84" s="197">
        <f>SUM(P85:P154)</f>
        <v>0</v>
      </c>
      <c r="Q84" s="196"/>
      <c r="R84" s="197">
        <f>SUM(R85:R154)</f>
        <v>0.8855016</v>
      </c>
      <c r="S84" s="196"/>
      <c r="T84" s="198">
        <f>SUM(T85:T154)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199" t="s">
        <v>79</v>
      </c>
      <c r="AT84" s="200" t="s">
        <v>70</v>
      </c>
      <c r="AU84" s="200" t="s">
        <v>79</v>
      </c>
      <c r="AY84" s="199" t="s">
        <v>113</v>
      </c>
      <c r="BK84" s="201">
        <f>SUM(BK85:BK154)</f>
        <v>0</v>
      </c>
    </row>
    <row r="85" s="2" customFormat="1" ht="24.15" customHeight="1">
      <c r="A85" s="38"/>
      <c r="B85" s="39"/>
      <c r="C85" s="204" t="s">
        <v>79</v>
      </c>
      <c r="D85" s="204" t="s">
        <v>117</v>
      </c>
      <c r="E85" s="205" t="s">
        <v>144</v>
      </c>
      <c r="F85" s="206" t="s">
        <v>145</v>
      </c>
      <c r="G85" s="207" t="s">
        <v>146</v>
      </c>
      <c r="H85" s="208">
        <v>20</v>
      </c>
      <c r="I85" s="209"/>
      <c r="J85" s="210">
        <f>ROUND(I85*H85,2)</f>
        <v>0</v>
      </c>
      <c r="K85" s="206" t="s">
        <v>147</v>
      </c>
      <c r="L85" s="44"/>
      <c r="M85" s="211" t="s">
        <v>19</v>
      </c>
      <c r="N85" s="212" t="s">
        <v>42</v>
      </c>
      <c r="O85" s="84"/>
      <c r="P85" s="213">
        <f>O85*H85</f>
        <v>0</v>
      </c>
      <c r="Q85" s="213">
        <v>0</v>
      </c>
      <c r="R85" s="213">
        <f>Q85*H85</f>
        <v>0</v>
      </c>
      <c r="S85" s="213">
        <v>0</v>
      </c>
      <c r="T85" s="214">
        <f>S85*H85</f>
        <v>0</v>
      </c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R85" s="215" t="s">
        <v>134</v>
      </c>
      <c r="AT85" s="215" t="s">
        <v>117</v>
      </c>
      <c r="AU85" s="215" t="s">
        <v>81</v>
      </c>
      <c r="AY85" s="17" t="s">
        <v>113</v>
      </c>
      <c r="BE85" s="216">
        <f>IF(N85="základní",J85,0)</f>
        <v>0</v>
      </c>
      <c r="BF85" s="216">
        <f>IF(N85="snížená",J85,0)</f>
        <v>0</v>
      </c>
      <c r="BG85" s="216">
        <f>IF(N85="zákl. přenesená",J85,0)</f>
        <v>0</v>
      </c>
      <c r="BH85" s="216">
        <f>IF(N85="sníž. přenesená",J85,0)</f>
        <v>0</v>
      </c>
      <c r="BI85" s="216">
        <f>IF(N85="nulová",J85,0)</f>
        <v>0</v>
      </c>
      <c r="BJ85" s="17" t="s">
        <v>79</v>
      </c>
      <c r="BK85" s="216">
        <f>ROUND(I85*H85,2)</f>
        <v>0</v>
      </c>
      <c r="BL85" s="17" t="s">
        <v>134</v>
      </c>
      <c r="BM85" s="215" t="s">
        <v>148</v>
      </c>
    </row>
    <row r="86" s="2" customFormat="1">
      <c r="A86" s="38"/>
      <c r="B86" s="39"/>
      <c r="C86" s="40"/>
      <c r="D86" s="217" t="s">
        <v>123</v>
      </c>
      <c r="E86" s="40"/>
      <c r="F86" s="218" t="s">
        <v>149</v>
      </c>
      <c r="G86" s="40"/>
      <c r="H86" s="40"/>
      <c r="I86" s="219"/>
      <c r="J86" s="40"/>
      <c r="K86" s="40"/>
      <c r="L86" s="44"/>
      <c r="M86" s="220"/>
      <c r="N86" s="221"/>
      <c r="O86" s="84"/>
      <c r="P86" s="84"/>
      <c r="Q86" s="84"/>
      <c r="R86" s="84"/>
      <c r="S86" s="84"/>
      <c r="T86" s="85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T86" s="17" t="s">
        <v>123</v>
      </c>
      <c r="AU86" s="17" t="s">
        <v>81</v>
      </c>
    </row>
    <row r="87" s="2" customFormat="1">
      <c r="A87" s="38"/>
      <c r="B87" s="39"/>
      <c r="C87" s="40"/>
      <c r="D87" s="228" t="s">
        <v>150</v>
      </c>
      <c r="E87" s="40"/>
      <c r="F87" s="229" t="s">
        <v>151</v>
      </c>
      <c r="G87" s="40"/>
      <c r="H87" s="40"/>
      <c r="I87" s="219"/>
      <c r="J87" s="40"/>
      <c r="K87" s="40"/>
      <c r="L87" s="44"/>
      <c r="M87" s="220"/>
      <c r="N87" s="221"/>
      <c r="O87" s="84"/>
      <c r="P87" s="84"/>
      <c r="Q87" s="84"/>
      <c r="R87" s="84"/>
      <c r="S87" s="84"/>
      <c r="T87" s="85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T87" s="17" t="s">
        <v>150</v>
      </c>
      <c r="AU87" s="17" t="s">
        <v>81</v>
      </c>
    </row>
    <row r="88" s="2" customFormat="1">
      <c r="A88" s="38"/>
      <c r="B88" s="39"/>
      <c r="C88" s="40"/>
      <c r="D88" s="217" t="s">
        <v>131</v>
      </c>
      <c r="E88" s="40"/>
      <c r="F88" s="222" t="s">
        <v>152</v>
      </c>
      <c r="G88" s="40"/>
      <c r="H88" s="40"/>
      <c r="I88" s="219"/>
      <c r="J88" s="40"/>
      <c r="K88" s="40"/>
      <c r="L88" s="44"/>
      <c r="M88" s="220"/>
      <c r="N88" s="221"/>
      <c r="O88" s="84"/>
      <c r="P88" s="84"/>
      <c r="Q88" s="84"/>
      <c r="R88" s="84"/>
      <c r="S88" s="84"/>
      <c r="T88" s="85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T88" s="17" t="s">
        <v>131</v>
      </c>
      <c r="AU88" s="17" t="s">
        <v>81</v>
      </c>
    </row>
    <row r="89" s="13" customFormat="1">
      <c r="A89" s="13"/>
      <c r="B89" s="230"/>
      <c r="C89" s="231"/>
      <c r="D89" s="217" t="s">
        <v>153</v>
      </c>
      <c r="E89" s="232" t="s">
        <v>19</v>
      </c>
      <c r="F89" s="233" t="s">
        <v>154</v>
      </c>
      <c r="G89" s="231"/>
      <c r="H89" s="234">
        <v>20</v>
      </c>
      <c r="I89" s="235"/>
      <c r="J89" s="231"/>
      <c r="K89" s="231"/>
      <c r="L89" s="236"/>
      <c r="M89" s="237"/>
      <c r="N89" s="238"/>
      <c r="O89" s="238"/>
      <c r="P89" s="238"/>
      <c r="Q89" s="238"/>
      <c r="R89" s="238"/>
      <c r="S89" s="238"/>
      <c r="T89" s="239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T89" s="240" t="s">
        <v>153</v>
      </c>
      <c r="AU89" s="240" t="s">
        <v>81</v>
      </c>
      <c r="AV89" s="13" t="s">
        <v>81</v>
      </c>
      <c r="AW89" s="13" t="s">
        <v>33</v>
      </c>
      <c r="AX89" s="13" t="s">
        <v>79</v>
      </c>
      <c r="AY89" s="240" t="s">
        <v>113</v>
      </c>
    </row>
    <row r="90" s="2" customFormat="1" ht="37.8" customHeight="1">
      <c r="A90" s="38"/>
      <c r="B90" s="39"/>
      <c r="C90" s="204" t="s">
        <v>81</v>
      </c>
      <c r="D90" s="204" t="s">
        <v>117</v>
      </c>
      <c r="E90" s="205" t="s">
        <v>155</v>
      </c>
      <c r="F90" s="206" t="s">
        <v>156</v>
      </c>
      <c r="G90" s="207" t="s">
        <v>157</v>
      </c>
      <c r="H90" s="208">
        <v>4</v>
      </c>
      <c r="I90" s="209"/>
      <c r="J90" s="210">
        <f>ROUND(I90*H90,2)</f>
        <v>0</v>
      </c>
      <c r="K90" s="206" t="s">
        <v>147</v>
      </c>
      <c r="L90" s="44"/>
      <c r="M90" s="211" t="s">
        <v>19</v>
      </c>
      <c r="N90" s="212" t="s">
        <v>42</v>
      </c>
      <c r="O90" s="84"/>
      <c r="P90" s="213">
        <f>O90*H90</f>
        <v>0</v>
      </c>
      <c r="Q90" s="213">
        <v>0</v>
      </c>
      <c r="R90" s="213">
        <f>Q90*H90</f>
        <v>0</v>
      </c>
      <c r="S90" s="213">
        <v>0</v>
      </c>
      <c r="T90" s="214">
        <f>S90*H90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215" t="s">
        <v>134</v>
      </c>
      <c r="AT90" s="215" t="s">
        <v>117</v>
      </c>
      <c r="AU90" s="215" t="s">
        <v>81</v>
      </c>
      <c r="AY90" s="17" t="s">
        <v>113</v>
      </c>
      <c r="BE90" s="216">
        <f>IF(N90="základní",J90,0)</f>
        <v>0</v>
      </c>
      <c r="BF90" s="216">
        <f>IF(N90="snížená",J90,0)</f>
        <v>0</v>
      </c>
      <c r="BG90" s="216">
        <f>IF(N90="zákl. přenesená",J90,0)</f>
        <v>0</v>
      </c>
      <c r="BH90" s="216">
        <f>IF(N90="sníž. přenesená",J90,0)</f>
        <v>0</v>
      </c>
      <c r="BI90" s="216">
        <f>IF(N90="nulová",J90,0)</f>
        <v>0</v>
      </c>
      <c r="BJ90" s="17" t="s">
        <v>79</v>
      </c>
      <c r="BK90" s="216">
        <f>ROUND(I90*H90,2)</f>
        <v>0</v>
      </c>
      <c r="BL90" s="17" t="s">
        <v>134</v>
      </c>
      <c r="BM90" s="215" t="s">
        <v>158</v>
      </c>
    </row>
    <row r="91" s="2" customFormat="1">
      <c r="A91" s="38"/>
      <c r="B91" s="39"/>
      <c r="C91" s="40"/>
      <c r="D91" s="217" t="s">
        <v>123</v>
      </c>
      <c r="E91" s="40"/>
      <c r="F91" s="218" t="s">
        <v>159</v>
      </c>
      <c r="G91" s="40"/>
      <c r="H91" s="40"/>
      <c r="I91" s="219"/>
      <c r="J91" s="40"/>
      <c r="K91" s="40"/>
      <c r="L91" s="44"/>
      <c r="M91" s="220"/>
      <c r="N91" s="221"/>
      <c r="O91" s="84"/>
      <c r="P91" s="84"/>
      <c r="Q91" s="84"/>
      <c r="R91" s="84"/>
      <c r="S91" s="84"/>
      <c r="T91" s="85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7" t="s">
        <v>123</v>
      </c>
      <c r="AU91" s="17" t="s">
        <v>81</v>
      </c>
    </row>
    <row r="92" s="2" customFormat="1">
      <c r="A92" s="38"/>
      <c r="B92" s="39"/>
      <c r="C92" s="40"/>
      <c r="D92" s="228" t="s">
        <v>150</v>
      </c>
      <c r="E92" s="40"/>
      <c r="F92" s="229" t="s">
        <v>160</v>
      </c>
      <c r="G92" s="40"/>
      <c r="H92" s="40"/>
      <c r="I92" s="219"/>
      <c r="J92" s="40"/>
      <c r="K92" s="40"/>
      <c r="L92" s="44"/>
      <c r="M92" s="220"/>
      <c r="N92" s="221"/>
      <c r="O92" s="84"/>
      <c r="P92" s="84"/>
      <c r="Q92" s="84"/>
      <c r="R92" s="84"/>
      <c r="S92" s="84"/>
      <c r="T92" s="85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T92" s="17" t="s">
        <v>150</v>
      </c>
      <c r="AU92" s="17" t="s">
        <v>81</v>
      </c>
    </row>
    <row r="93" s="13" customFormat="1">
      <c r="A93" s="13"/>
      <c r="B93" s="230"/>
      <c r="C93" s="231"/>
      <c r="D93" s="217" t="s">
        <v>153</v>
      </c>
      <c r="E93" s="232" t="s">
        <v>133</v>
      </c>
      <c r="F93" s="233" t="s">
        <v>134</v>
      </c>
      <c r="G93" s="231"/>
      <c r="H93" s="234">
        <v>4</v>
      </c>
      <c r="I93" s="235"/>
      <c r="J93" s="231"/>
      <c r="K93" s="231"/>
      <c r="L93" s="236"/>
      <c r="M93" s="237"/>
      <c r="N93" s="238"/>
      <c r="O93" s="238"/>
      <c r="P93" s="238"/>
      <c r="Q93" s="238"/>
      <c r="R93" s="238"/>
      <c r="S93" s="238"/>
      <c r="T93" s="239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40" t="s">
        <v>153</v>
      </c>
      <c r="AU93" s="240" t="s">
        <v>81</v>
      </c>
      <c r="AV93" s="13" t="s">
        <v>81</v>
      </c>
      <c r="AW93" s="13" t="s">
        <v>33</v>
      </c>
      <c r="AX93" s="13" t="s">
        <v>79</v>
      </c>
      <c r="AY93" s="240" t="s">
        <v>113</v>
      </c>
    </row>
    <row r="94" s="2" customFormat="1" ht="16.5" customHeight="1">
      <c r="A94" s="38"/>
      <c r="B94" s="39"/>
      <c r="C94" s="241" t="s">
        <v>116</v>
      </c>
      <c r="D94" s="241" t="s">
        <v>161</v>
      </c>
      <c r="E94" s="242" t="s">
        <v>162</v>
      </c>
      <c r="F94" s="243" t="s">
        <v>163</v>
      </c>
      <c r="G94" s="244" t="s">
        <v>164</v>
      </c>
      <c r="H94" s="245">
        <v>2.3999999999999999</v>
      </c>
      <c r="I94" s="246"/>
      <c r="J94" s="247">
        <f>ROUND(I94*H94,2)</f>
        <v>0</v>
      </c>
      <c r="K94" s="243" t="s">
        <v>147</v>
      </c>
      <c r="L94" s="248"/>
      <c r="M94" s="249" t="s">
        <v>19</v>
      </c>
      <c r="N94" s="250" t="s">
        <v>42</v>
      </c>
      <c r="O94" s="84"/>
      <c r="P94" s="213">
        <f>O94*H94</f>
        <v>0</v>
      </c>
      <c r="Q94" s="213">
        <v>0.22</v>
      </c>
      <c r="R94" s="213">
        <f>Q94*H94</f>
        <v>0.52800000000000002</v>
      </c>
      <c r="S94" s="213">
        <v>0</v>
      </c>
      <c r="T94" s="214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15" t="s">
        <v>127</v>
      </c>
      <c r="AT94" s="215" t="s">
        <v>161</v>
      </c>
      <c r="AU94" s="215" t="s">
        <v>81</v>
      </c>
      <c r="AY94" s="17" t="s">
        <v>113</v>
      </c>
      <c r="BE94" s="216">
        <f>IF(N94="základní",J94,0)</f>
        <v>0</v>
      </c>
      <c r="BF94" s="216">
        <f>IF(N94="snížená",J94,0)</f>
        <v>0</v>
      </c>
      <c r="BG94" s="216">
        <f>IF(N94="zákl. přenesená",J94,0)</f>
        <v>0</v>
      </c>
      <c r="BH94" s="216">
        <f>IF(N94="sníž. přenesená",J94,0)</f>
        <v>0</v>
      </c>
      <c r="BI94" s="216">
        <f>IF(N94="nulová",J94,0)</f>
        <v>0</v>
      </c>
      <c r="BJ94" s="17" t="s">
        <v>79</v>
      </c>
      <c r="BK94" s="216">
        <f>ROUND(I94*H94,2)</f>
        <v>0</v>
      </c>
      <c r="BL94" s="17" t="s">
        <v>134</v>
      </c>
      <c r="BM94" s="215" t="s">
        <v>165</v>
      </c>
    </row>
    <row r="95" s="2" customFormat="1">
      <c r="A95" s="38"/>
      <c r="B95" s="39"/>
      <c r="C95" s="40"/>
      <c r="D95" s="217" t="s">
        <v>123</v>
      </c>
      <c r="E95" s="40"/>
      <c r="F95" s="218" t="s">
        <v>163</v>
      </c>
      <c r="G95" s="40"/>
      <c r="H95" s="40"/>
      <c r="I95" s="219"/>
      <c r="J95" s="40"/>
      <c r="K95" s="40"/>
      <c r="L95" s="44"/>
      <c r="M95" s="220"/>
      <c r="N95" s="221"/>
      <c r="O95" s="84"/>
      <c r="P95" s="84"/>
      <c r="Q95" s="84"/>
      <c r="R95" s="84"/>
      <c r="S95" s="84"/>
      <c r="T95" s="85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T95" s="17" t="s">
        <v>123</v>
      </c>
      <c r="AU95" s="17" t="s">
        <v>81</v>
      </c>
    </row>
    <row r="96" s="13" customFormat="1">
      <c r="A96" s="13"/>
      <c r="B96" s="230"/>
      <c r="C96" s="231"/>
      <c r="D96" s="217" t="s">
        <v>153</v>
      </c>
      <c r="E96" s="232" t="s">
        <v>19</v>
      </c>
      <c r="F96" s="233" t="s">
        <v>166</v>
      </c>
      <c r="G96" s="231"/>
      <c r="H96" s="234">
        <v>2.3999999999999999</v>
      </c>
      <c r="I96" s="235"/>
      <c r="J96" s="231"/>
      <c r="K96" s="231"/>
      <c r="L96" s="236"/>
      <c r="M96" s="237"/>
      <c r="N96" s="238"/>
      <c r="O96" s="238"/>
      <c r="P96" s="238"/>
      <c r="Q96" s="238"/>
      <c r="R96" s="238"/>
      <c r="S96" s="238"/>
      <c r="T96" s="239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40" t="s">
        <v>153</v>
      </c>
      <c r="AU96" s="240" t="s">
        <v>81</v>
      </c>
      <c r="AV96" s="13" t="s">
        <v>81</v>
      </c>
      <c r="AW96" s="13" t="s">
        <v>33</v>
      </c>
      <c r="AX96" s="13" t="s">
        <v>79</v>
      </c>
      <c r="AY96" s="240" t="s">
        <v>113</v>
      </c>
    </row>
    <row r="97" s="2" customFormat="1" ht="24.15" customHeight="1">
      <c r="A97" s="38"/>
      <c r="B97" s="39"/>
      <c r="C97" s="204" t="s">
        <v>134</v>
      </c>
      <c r="D97" s="204" t="s">
        <v>117</v>
      </c>
      <c r="E97" s="205" t="s">
        <v>167</v>
      </c>
      <c r="F97" s="206" t="s">
        <v>168</v>
      </c>
      <c r="G97" s="207" t="s">
        <v>157</v>
      </c>
      <c r="H97" s="208">
        <v>4</v>
      </c>
      <c r="I97" s="209"/>
      <c r="J97" s="210">
        <f>ROUND(I97*H97,2)</f>
        <v>0</v>
      </c>
      <c r="K97" s="206" t="s">
        <v>147</v>
      </c>
      <c r="L97" s="44"/>
      <c r="M97" s="211" t="s">
        <v>19</v>
      </c>
      <c r="N97" s="212" t="s">
        <v>42</v>
      </c>
      <c r="O97" s="84"/>
      <c r="P97" s="213">
        <f>O97*H97</f>
        <v>0</v>
      </c>
      <c r="Q97" s="213">
        <v>0</v>
      </c>
      <c r="R97" s="213">
        <f>Q97*H97</f>
        <v>0</v>
      </c>
      <c r="S97" s="213">
        <v>0</v>
      </c>
      <c r="T97" s="214">
        <f>S97*H97</f>
        <v>0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215" t="s">
        <v>134</v>
      </c>
      <c r="AT97" s="215" t="s">
        <v>117</v>
      </c>
      <c r="AU97" s="215" t="s">
        <v>81</v>
      </c>
      <c r="AY97" s="17" t="s">
        <v>113</v>
      </c>
      <c r="BE97" s="216">
        <f>IF(N97="základní",J97,0)</f>
        <v>0</v>
      </c>
      <c r="BF97" s="216">
        <f>IF(N97="snížená",J97,0)</f>
        <v>0</v>
      </c>
      <c r="BG97" s="216">
        <f>IF(N97="zákl. přenesená",J97,0)</f>
        <v>0</v>
      </c>
      <c r="BH97" s="216">
        <f>IF(N97="sníž. přenesená",J97,0)</f>
        <v>0</v>
      </c>
      <c r="BI97" s="216">
        <f>IF(N97="nulová",J97,0)</f>
        <v>0</v>
      </c>
      <c r="BJ97" s="17" t="s">
        <v>79</v>
      </c>
      <c r="BK97" s="216">
        <f>ROUND(I97*H97,2)</f>
        <v>0</v>
      </c>
      <c r="BL97" s="17" t="s">
        <v>134</v>
      </c>
      <c r="BM97" s="215" t="s">
        <v>169</v>
      </c>
    </row>
    <row r="98" s="2" customFormat="1">
      <c r="A98" s="38"/>
      <c r="B98" s="39"/>
      <c r="C98" s="40"/>
      <c r="D98" s="217" t="s">
        <v>123</v>
      </c>
      <c r="E98" s="40"/>
      <c r="F98" s="218" t="s">
        <v>170</v>
      </c>
      <c r="G98" s="40"/>
      <c r="H98" s="40"/>
      <c r="I98" s="219"/>
      <c r="J98" s="40"/>
      <c r="K98" s="40"/>
      <c r="L98" s="44"/>
      <c r="M98" s="220"/>
      <c r="N98" s="221"/>
      <c r="O98" s="84"/>
      <c r="P98" s="84"/>
      <c r="Q98" s="84"/>
      <c r="R98" s="84"/>
      <c r="S98" s="84"/>
      <c r="T98" s="85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T98" s="17" t="s">
        <v>123</v>
      </c>
      <c r="AU98" s="17" t="s">
        <v>81</v>
      </c>
    </row>
    <row r="99" s="2" customFormat="1">
      <c r="A99" s="38"/>
      <c r="B99" s="39"/>
      <c r="C99" s="40"/>
      <c r="D99" s="228" t="s">
        <v>150</v>
      </c>
      <c r="E99" s="40"/>
      <c r="F99" s="229" t="s">
        <v>171</v>
      </c>
      <c r="G99" s="40"/>
      <c r="H99" s="40"/>
      <c r="I99" s="219"/>
      <c r="J99" s="40"/>
      <c r="K99" s="40"/>
      <c r="L99" s="44"/>
      <c r="M99" s="220"/>
      <c r="N99" s="221"/>
      <c r="O99" s="84"/>
      <c r="P99" s="84"/>
      <c r="Q99" s="84"/>
      <c r="R99" s="84"/>
      <c r="S99" s="84"/>
      <c r="T99" s="85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T99" s="17" t="s">
        <v>150</v>
      </c>
      <c r="AU99" s="17" t="s">
        <v>81</v>
      </c>
    </row>
    <row r="100" s="2" customFormat="1">
      <c r="A100" s="38"/>
      <c r="B100" s="39"/>
      <c r="C100" s="40"/>
      <c r="D100" s="217" t="s">
        <v>131</v>
      </c>
      <c r="E100" s="40"/>
      <c r="F100" s="222" t="s">
        <v>172</v>
      </c>
      <c r="G100" s="40"/>
      <c r="H100" s="40"/>
      <c r="I100" s="219"/>
      <c r="J100" s="40"/>
      <c r="K100" s="40"/>
      <c r="L100" s="44"/>
      <c r="M100" s="220"/>
      <c r="N100" s="221"/>
      <c r="O100" s="84"/>
      <c r="P100" s="84"/>
      <c r="Q100" s="84"/>
      <c r="R100" s="84"/>
      <c r="S100" s="84"/>
      <c r="T100" s="85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T100" s="17" t="s">
        <v>131</v>
      </c>
      <c r="AU100" s="17" t="s">
        <v>81</v>
      </c>
    </row>
    <row r="101" s="13" customFormat="1">
      <c r="A101" s="13"/>
      <c r="B101" s="230"/>
      <c r="C101" s="231"/>
      <c r="D101" s="217" t="s">
        <v>153</v>
      </c>
      <c r="E101" s="232" t="s">
        <v>19</v>
      </c>
      <c r="F101" s="233" t="s">
        <v>133</v>
      </c>
      <c r="G101" s="231"/>
      <c r="H101" s="234">
        <v>4</v>
      </c>
      <c r="I101" s="235"/>
      <c r="J101" s="231"/>
      <c r="K101" s="231"/>
      <c r="L101" s="236"/>
      <c r="M101" s="237"/>
      <c r="N101" s="238"/>
      <c r="O101" s="238"/>
      <c r="P101" s="238"/>
      <c r="Q101" s="238"/>
      <c r="R101" s="238"/>
      <c r="S101" s="238"/>
      <c r="T101" s="239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40" t="s">
        <v>153</v>
      </c>
      <c r="AU101" s="240" t="s">
        <v>81</v>
      </c>
      <c r="AV101" s="13" t="s">
        <v>81</v>
      </c>
      <c r="AW101" s="13" t="s">
        <v>33</v>
      </c>
      <c r="AX101" s="13" t="s">
        <v>79</v>
      </c>
      <c r="AY101" s="240" t="s">
        <v>113</v>
      </c>
    </row>
    <row r="102" s="2" customFormat="1" ht="24.15" customHeight="1">
      <c r="A102" s="38"/>
      <c r="B102" s="39"/>
      <c r="C102" s="241" t="s">
        <v>112</v>
      </c>
      <c r="D102" s="241" t="s">
        <v>161</v>
      </c>
      <c r="E102" s="242" t="s">
        <v>173</v>
      </c>
      <c r="F102" s="243" t="s">
        <v>174</v>
      </c>
      <c r="G102" s="244" t="s">
        <v>157</v>
      </c>
      <c r="H102" s="245">
        <v>2</v>
      </c>
      <c r="I102" s="246"/>
      <c r="J102" s="247">
        <f>ROUND(I102*H102,2)</f>
        <v>0</v>
      </c>
      <c r="K102" s="243" t="s">
        <v>19</v>
      </c>
      <c r="L102" s="248"/>
      <c r="M102" s="249" t="s">
        <v>19</v>
      </c>
      <c r="N102" s="250" t="s">
        <v>42</v>
      </c>
      <c r="O102" s="84"/>
      <c r="P102" s="213">
        <f>O102*H102</f>
        <v>0</v>
      </c>
      <c r="Q102" s="213">
        <v>0.0040000000000000001</v>
      </c>
      <c r="R102" s="213">
        <f>Q102*H102</f>
        <v>0.0080000000000000002</v>
      </c>
      <c r="S102" s="213">
        <v>0</v>
      </c>
      <c r="T102" s="214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15" t="s">
        <v>127</v>
      </c>
      <c r="AT102" s="215" t="s">
        <v>161</v>
      </c>
      <c r="AU102" s="215" t="s">
        <v>81</v>
      </c>
      <c r="AY102" s="17" t="s">
        <v>113</v>
      </c>
      <c r="BE102" s="216">
        <f>IF(N102="základní",J102,0)</f>
        <v>0</v>
      </c>
      <c r="BF102" s="216">
        <f>IF(N102="snížená",J102,0)</f>
        <v>0</v>
      </c>
      <c r="BG102" s="216">
        <f>IF(N102="zákl. přenesená",J102,0)</f>
        <v>0</v>
      </c>
      <c r="BH102" s="216">
        <f>IF(N102="sníž. přenesená",J102,0)</f>
        <v>0</v>
      </c>
      <c r="BI102" s="216">
        <f>IF(N102="nulová",J102,0)</f>
        <v>0</v>
      </c>
      <c r="BJ102" s="17" t="s">
        <v>79</v>
      </c>
      <c r="BK102" s="216">
        <f>ROUND(I102*H102,2)</f>
        <v>0</v>
      </c>
      <c r="BL102" s="17" t="s">
        <v>134</v>
      </c>
      <c r="BM102" s="215" t="s">
        <v>175</v>
      </c>
    </row>
    <row r="103" s="2" customFormat="1">
      <c r="A103" s="38"/>
      <c r="B103" s="39"/>
      <c r="C103" s="40"/>
      <c r="D103" s="217" t="s">
        <v>123</v>
      </c>
      <c r="E103" s="40"/>
      <c r="F103" s="218" t="s">
        <v>176</v>
      </c>
      <c r="G103" s="40"/>
      <c r="H103" s="40"/>
      <c r="I103" s="219"/>
      <c r="J103" s="40"/>
      <c r="K103" s="40"/>
      <c r="L103" s="44"/>
      <c r="M103" s="220"/>
      <c r="N103" s="221"/>
      <c r="O103" s="84"/>
      <c r="P103" s="84"/>
      <c r="Q103" s="84"/>
      <c r="R103" s="84"/>
      <c r="S103" s="84"/>
      <c r="T103" s="85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T103" s="17" t="s">
        <v>123</v>
      </c>
      <c r="AU103" s="17" t="s">
        <v>81</v>
      </c>
    </row>
    <row r="104" s="13" customFormat="1">
      <c r="A104" s="13"/>
      <c r="B104" s="230"/>
      <c r="C104" s="231"/>
      <c r="D104" s="217" t="s">
        <v>153</v>
      </c>
      <c r="E104" s="232" t="s">
        <v>19</v>
      </c>
      <c r="F104" s="233" t="s">
        <v>177</v>
      </c>
      <c r="G104" s="231"/>
      <c r="H104" s="234">
        <v>2</v>
      </c>
      <c r="I104" s="235"/>
      <c r="J104" s="231"/>
      <c r="K104" s="231"/>
      <c r="L104" s="236"/>
      <c r="M104" s="237"/>
      <c r="N104" s="238"/>
      <c r="O104" s="238"/>
      <c r="P104" s="238"/>
      <c r="Q104" s="238"/>
      <c r="R104" s="238"/>
      <c r="S104" s="238"/>
      <c r="T104" s="239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0" t="s">
        <v>153</v>
      </c>
      <c r="AU104" s="240" t="s">
        <v>81</v>
      </c>
      <c r="AV104" s="13" t="s">
        <v>81</v>
      </c>
      <c r="AW104" s="13" t="s">
        <v>33</v>
      </c>
      <c r="AX104" s="13" t="s">
        <v>79</v>
      </c>
      <c r="AY104" s="240" t="s">
        <v>113</v>
      </c>
    </row>
    <row r="105" s="2" customFormat="1" ht="24.15" customHeight="1">
      <c r="A105" s="38"/>
      <c r="B105" s="39"/>
      <c r="C105" s="241" t="s">
        <v>178</v>
      </c>
      <c r="D105" s="241" t="s">
        <v>161</v>
      </c>
      <c r="E105" s="242" t="s">
        <v>179</v>
      </c>
      <c r="F105" s="243" t="s">
        <v>180</v>
      </c>
      <c r="G105" s="244" t="s">
        <v>157</v>
      </c>
      <c r="H105" s="245">
        <v>2</v>
      </c>
      <c r="I105" s="246"/>
      <c r="J105" s="247">
        <f>ROUND(I105*H105,2)</f>
        <v>0</v>
      </c>
      <c r="K105" s="243" t="s">
        <v>19</v>
      </c>
      <c r="L105" s="248"/>
      <c r="M105" s="249" t="s">
        <v>19</v>
      </c>
      <c r="N105" s="250" t="s">
        <v>42</v>
      </c>
      <c r="O105" s="84"/>
      <c r="P105" s="213">
        <f>O105*H105</f>
        <v>0</v>
      </c>
      <c r="Q105" s="213">
        <v>0.0040000000000000001</v>
      </c>
      <c r="R105" s="213">
        <f>Q105*H105</f>
        <v>0.0080000000000000002</v>
      </c>
      <c r="S105" s="213">
        <v>0</v>
      </c>
      <c r="T105" s="214">
        <f>S105*H105</f>
        <v>0</v>
      </c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215" t="s">
        <v>127</v>
      </c>
      <c r="AT105" s="215" t="s">
        <v>161</v>
      </c>
      <c r="AU105" s="215" t="s">
        <v>81</v>
      </c>
      <c r="AY105" s="17" t="s">
        <v>113</v>
      </c>
      <c r="BE105" s="216">
        <f>IF(N105="základní",J105,0)</f>
        <v>0</v>
      </c>
      <c r="BF105" s="216">
        <f>IF(N105="snížená",J105,0)</f>
        <v>0</v>
      </c>
      <c r="BG105" s="216">
        <f>IF(N105="zákl. přenesená",J105,0)</f>
        <v>0</v>
      </c>
      <c r="BH105" s="216">
        <f>IF(N105="sníž. přenesená",J105,0)</f>
        <v>0</v>
      </c>
      <c r="BI105" s="216">
        <f>IF(N105="nulová",J105,0)</f>
        <v>0</v>
      </c>
      <c r="BJ105" s="17" t="s">
        <v>79</v>
      </c>
      <c r="BK105" s="216">
        <f>ROUND(I105*H105,2)</f>
        <v>0</v>
      </c>
      <c r="BL105" s="17" t="s">
        <v>134</v>
      </c>
      <c r="BM105" s="215" t="s">
        <v>181</v>
      </c>
    </row>
    <row r="106" s="2" customFormat="1">
      <c r="A106" s="38"/>
      <c r="B106" s="39"/>
      <c r="C106" s="40"/>
      <c r="D106" s="217" t="s">
        <v>123</v>
      </c>
      <c r="E106" s="40"/>
      <c r="F106" s="218" t="s">
        <v>182</v>
      </c>
      <c r="G106" s="40"/>
      <c r="H106" s="40"/>
      <c r="I106" s="219"/>
      <c r="J106" s="40"/>
      <c r="K106" s="40"/>
      <c r="L106" s="44"/>
      <c r="M106" s="220"/>
      <c r="N106" s="221"/>
      <c r="O106" s="84"/>
      <c r="P106" s="84"/>
      <c r="Q106" s="84"/>
      <c r="R106" s="84"/>
      <c r="S106" s="84"/>
      <c r="T106" s="85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T106" s="17" t="s">
        <v>123</v>
      </c>
      <c r="AU106" s="17" t="s">
        <v>81</v>
      </c>
    </row>
    <row r="107" s="13" customFormat="1">
      <c r="A107" s="13"/>
      <c r="B107" s="230"/>
      <c r="C107" s="231"/>
      <c r="D107" s="217" t="s">
        <v>153</v>
      </c>
      <c r="E107" s="232" t="s">
        <v>19</v>
      </c>
      <c r="F107" s="233" t="s">
        <v>177</v>
      </c>
      <c r="G107" s="231"/>
      <c r="H107" s="234">
        <v>2</v>
      </c>
      <c r="I107" s="235"/>
      <c r="J107" s="231"/>
      <c r="K107" s="231"/>
      <c r="L107" s="236"/>
      <c r="M107" s="237"/>
      <c r="N107" s="238"/>
      <c r="O107" s="238"/>
      <c r="P107" s="238"/>
      <c r="Q107" s="238"/>
      <c r="R107" s="238"/>
      <c r="S107" s="238"/>
      <c r="T107" s="239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0" t="s">
        <v>153</v>
      </c>
      <c r="AU107" s="240" t="s">
        <v>81</v>
      </c>
      <c r="AV107" s="13" t="s">
        <v>81</v>
      </c>
      <c r="AW107" s="13" t="s">
        <v>33</v>
      </c>
      <c r="AX107" s="13" t="s">
        <v>79</v>
      </c>
      <c r="AY107" s="240" t="s">
        <v>113</v>
      </c>
    </row>
    <row r="108" s="2" customFormat="1" ht="33" customHeight="1">
      <c r="A108" s="38"/>
      <c r="B108" s="39"/>
      <c r="C108" s="204" t="s">
        <v>183</v>
      </c>
      <c r="D108" s="204" t="s">
        <v>117</v>
      </c>
      <c r="E108" s="205" t="s">
        <v>184</v>
      </c>
      <c r="F108" s="206" t="s">
        <v>185</v>
      </c>
      <c r="G108" s="207" t="s">
        <v>157</v>
      </c>
      <c r="H108" s="208">
        <v>4</v>
      </c>
      <c r="I108" s="209"/>
      <c r="J108" s="210">
        <f>ROUND(I108*H108,2)</f>
        <v>0</v>
      </c>
      <c r="K108" s="206" t="s">
        <v>147</v>
      </c>
      <c r="L108" s="44"/>
      <c r="M108" s="211" t="s">
        <v>19</v>
      </c>
      <c r="N108" s="212" t="s">
        <v>42</v>
      </c>
      <c r="O108" s="84"/>
      <c r="P108" s="213">
        <f>O108*H108</f>
        <v>0</v>
      </c>
      <c r="Q108" s="213">
        <v>5.8E-05</v>
      </c>
      <c r="R108" s="213">
        <f>Q108*H108</f>
        <v>0.000232</v>
      </c>
      <c r="S108" s="213">
        <v>0</v>
      </c>
      <c r="T108" s="214">
        <f>S108*H108</f>
        <v>0</v>
      </c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R108" s="215" t="s">
        <v>134</v>
      </c>
      <c r="AT108" s="215" t="s">
        <v>117</v>
      </c>
      <c r="AU108" s="215" t="s">
        <v>81</v>
      </c>
      <c r="AY108" s="17" t="s">
        <v>113</v>
      </c>
      <c r="BE108" s="216">
        <f>IF(N108="základní",J108,0)</f>
        <v>0</v>
      </c>
      <c r="BF108" s="216">
        <f>IF(N108="snížená",J108,0)</f>
        <v>0</v>
      </c>
      <c r="BG108" s="216">
        <f>IF(N108="zákl. přenesená",J108,0)</f>
        <v>0</v>
      </c>
      <c r="BH108" s="216">
        <f>IF(N108="sníž. přenesená",J108,0)</f>
        <v>0</v>
      </c>
      <c r="BI108" s="216">
        <f>IF(N108="nulová",J108,0)</f>
        <v>0</v>
      </c>
      <c r="BJ108" s="17" t="s">
        <v>79</v>
      </c>
      <c r="BK108" s="216">
        <f>ROUND(I108*H108,2)</f>
        <v>0</v>
      </c>
      <c r="BL108" s="17" t="s">
        <v>134</v>
      </c>
      <c r="BM108" s="215" t="s">
        <v>186</v>
      </c>
    </row>
    <row r="109" s="2" customFormat="1">
      <c r="A109" s="38"/>
      <c r="B109" s="39"/>
      <c r="C109" s="40"/>
      <c r="D109" s="217" t="s">
        <v>123</v>
      </c>
      <c r="E109" s="40"/>
      <c r="F109" s="218" t="s">
        <v>187</v>
      </c>
      <c r="G109" s="40"/>
      <c r="H109" s="40"/>
      <c r="I109" s="219"/>
      <c r="J109" s="40"/>
      <c r="K109" s="40"/>
      <c r="L109" s="44"/>
      <c r="M109" s="220"/>
      <c r="N109" s="221"/>
      <c r="O109" s="84"/>
      <c r="P109" s="84"/>
      <c r="Q109" s="84"/>
      <c r="R109" s="84"/>
      <c r="S109" s="84"/>
      <c r="T109" s="85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T109" s="17" t="s">
        <v>123</v>
      </c>
      <c r="AU109" s="17" t="s">
        <v>81</v>
      </c>
    </row>
    <row r="110" s="2" customFormat="1">
      <c r="A110" s="38"/>
      <c r="B110" s="39"/>
      <c r="C110" s="40"/>
      <c r="D110" s="228" t="s">
        <v>150</v>
      </c>
      <c r="E110" s="40"/>
      <c r="F110" s="229" t="s">
        <v>188</v>
      </c>
      <c r="G110" s="40"/>
      <c r="H110" s="40"/>
      <c r="I110" s="219"/>
      <c r="J110" s="40"/>
      <c r="K110" s="40"/>
      <c r="L110" s="44"/>
      <c r="M110" s="220"/>
      <c r="N110" s="221"/>
      <c r="O110" s="84"/>
      <c r="P110" s="84"/>
      <c r="Q110" s="84"/>
      <c r="R110" s="84"/>
      <c r="S110" s="84"/>
      <c r="T110" s="85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T110" s="17" t="s">
        <v>150</v>
      </c>
      <c r="AU110" s="17" t="s">
        <v>81</v>
      </c>
    </row>
    <row r="111" s="13" customFormat="1">
      <c r="A111" s="13"/>
      <c r="B111" s="230"/>
      <c r="C111" s="231"/>
      <c r="D111" s="217" t="s">
        <v>153</v>
      </c>
      <c r="E111" s="232" t="s">
        <v>19</v>
      </c>
      <c r="F111" s="233" t="s">
        <v>133</v>
      </c>
      <c r="G111" s="231"/>
      <c r="H111" s="234">
        <v>4</v>
      </c>
      <c r="I111" s="235"/>
      <c r="J111" s="231"/>
      <c r="K111" s="231"/>
      <c r="L111" s="236"/>
      <c r="M111" s="237"/>
      <c r="N111" s="238"/>
      <c r="O111" s="238"/>
      <c r="P111" s="238"/>
      <c r="Q111" s="238"/>
      <c r="R111" s="238"/>
      <c r="S111" s="238"/>
      <c r="T111" s="239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40" t="s">
        <v>153</v>
      </c>
      <c r="AU111" s="240" t="s">
        <v>81</v>
      </c>
      <c r="AV111" s="13" t="s">
        <v>81</v>
      </c>
      <c r="AW111" s="13" t="s">
        <v>33</v>
      </c>
      <c r="AX111" s="13" t="s">
        <v>79</v>
      </c>
      <c r="AY111" s="240" t="s">
        <v>113</v>
      </c>
    </row>
    <row r="112" s="2" customFormat="1" ht="21.75" customHeight="1">
      <c r="A112" s="38"/>
      <c r="B112" s="39"/>
      <c r="C112" s="241" t="s">
        <v>127</v>
      </c>
      <c r="D112" s="241" t="s">
        <v>161</v>
      </c>
      <c r="E112" s="242" t="s">
        <v>189</v>
      </c>
      <c r="F112" s="243" t="s">
        <v>190</v>
      </c>
      <c r="G112" s="244" t="s">
        <v>157</v>
      </c>
      <c r="H112" s="245">
        <v>12</v>
      </c>
      <c r="I112" s="246"/>
      <c r="J112" s="247">
        <f>ROUND(I112*H112,2)</f>
        <v>0</v>
      </c>
      <c r="K112" s="243" t="s">
        <v>147</v>
      </c>
      <c r="L112" s="248"/>
      <c r="M112" s="249" t="s">
        <v>19</v>
      </c>
      <c r="N112" s="250" t="s">
        <v>42</v>
      </c>
      <c r="O112" s="84"/>
      <c r="P112" s="213">
        <f>O112*H112</f>
        <v>0</v>
      </c>
      <c r="Q112" s="213">
        <v>0.0058999999999999999</v>
      </c>
      <c r="R112" s="213">
        <f>Q112*H112</f>
        <v>0.070800000000000002</v>
      </c>
      <c r="S112" s="213">
        <v>0</v>
      </c>
      <c r="T112" s="214">
        <f>S112*H112</f>
        <v>0</v>
      </c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R112" s="215" t="s">
        <v>127</v>
      </c>
      <c r="AT112" s="215" t="s">
        <v>161</v>
      </c>
      <c r="AU112" s="215" t="s">
        <v>81</v>
      </c>
      <c r="AY112" s="17" t="s">
        <v>113</v>
      </c>
      <c r="BE112" s="216">
        <f>IF(N112="základní",J112,0)</f>
        <v>0</v>
      </c>
      <c r="BF112" s="216">
        <f>IF(N112="snížená",J112,0)</f>
        <v>0</v>
      </c>
      <c r="BG112" s="216">
        <f>IF(N112="zákl. přenesená",J112,0)</f>
        <v>0</v>
      </c>
      <c r="BH112" s="216">
        <f>IF(N112="sníž. přenesená",J112,0)</f>
        <v>0</v>
      </c>
      <c r="BI112" s="216">
        <f>IF(N112="nulová",J112,0)</f>
        <v>0</v>
      </c>
      <c r="BJ112" s="17" t="s">
        <v>79</v>
      </c>
      <c r="BK112" s="216">
        <f>ROUND(I112*H112,2)</f>
        <v>0</v>
      </c>
      <c r="BL112" s="17" t="s">
        <v>134</v>
      </c>
      <c r="BM112" s="215" t="s">
        <v>191</v>
      </c>
    </row>
    <row r="113" s="2" customFormat="1">
      <c r="A113" s="38"/>
      <c r="B113" s="39"/>
      <c r="C113" s="40"/>
      <c r="D113" s="217" t="s">
        <v>123</v>
      </c>
      <c r="E113" s="40"/>
      <c r="F113" s="218" t="s">
        <v>190</v>
      </c>
      <c r="G113" s="40"/>
      <c r="H113" s="40"/>
      <c r="I113" s="219"/>
      <c r="J113" s="40"/>
      <c r="K113" s="40"/>
      <c r="L113" s="44"/>
      <c r="M113" s="220"/>
      <c r="N113" s="221"/>
      <c r="O113" s="84"/>
      <c r="P113" s="84"/>
      <c r="Q113" s="84"/>
      <c r="R113" s="84"/>
      <c r="S113" s="84"/>
      <c r="T113" s="85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T113" s="17" t="s">
        <v>123</v>
      </c>
      <c r="AU113" s="17" t="s">
        <v>81</v>
      </c>
    </row>
    <row r="114" s="13" customFormat="1">
      <c r="A114" s="13"/>
      <c r="B114" s="230"/>
      <c r="C114" s="231"/>
      <c r="D114" s="217" t="s">
        <v>153</v>
      </c>
      <c r="E114" s="232" t="s">
        <v>19</v>
      </c>
      <c r="F114" s="233" t="s">
        <v>192</v>
      </c>
      <c r="G114" s="231"/>
      <c r="H114" s="234">
        <v>12</v>
      </c>
      <c r="I114" s="235"/>
      <c r="J114" s="231"/>
      <c r="K114" s="231"/>
      <c r="L114" s="236"/>
      <c r="M114" s="237"/>
      <c r="N114" s="238"/>
      <c r="O114" s="238"/>
      <c r="P114" s="238"/>
      <c r="Q114" s="238"/>
      <c r="R114" s="238"/>
      <c r="S114" s="238"/>
      <c r="T114" s="239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40" t="s">
        <v>153</v>
      </c>
      <c r="AU114" s="240" t="s">
        <v>81</v>
      </c>
      <c r="AV114" s="13" t="s">
        <v>81</v>
      </c>
      <c r="AW114" s="13" t="s">
        <v>33</v>
      </c>
      <c r="AX114" s="13" t="s">
        <v>79</v>
      </c>
      <c r="AY114" s="240" t="s">
        <v>113</v>
      </c>
    </row>
    <row r="115" s="2" customFormat="1" ht="16.5" customHeight="1">
      <c r="A115" s="38"/>
      <c r="B115" s="39"/>
      <c r="C115" s="241" t="s">
        <v>193</v>
      </c>
      <c r="D115" s="241" t="s">
        <v>161</v>
      </c>
      <c r="E115" s="242" t="s">
        <v>194</v>
      </c>
      <c r="F115" s="243" t="s">
        <v>195</v>
      </c>
      <c r="G115" s="244" t="s">
        <v>157</v>
      </c>
      <c r="H115" s="245">
        <v>12</v>
      </c>
      <c r="I115" s="246"/>
      <c r="J115" s="247">
        <f>ROUND(I115*H115,2)</f>
        <v>0</v>
      </c>
      <c r="K115" s="243" t="s">
        <v>19</v>
      </c>
      <c r="L115" s="248"/>
      <c r="M115" s="249" t="s">
        <v>19</v>
      </c>
      <c r="N115" s="250" t="s">
        <v>42</v>
      </c>
      <c r="O115" s="84"/>
      <c r="P115" s="213">
        <f>O115*H115</f>
        <v>0</v>
      </c>
      <c r="Q115" s="213">
        <v>0.0059100000000000003</v>
      </c>
      <c r="R115" s="213">
        <f>Q115*H115</f>
        <v>0.070920000000000011</v>
      </c>
      <c r="S115" s="213">
        <v>0</v>
      </c>
      <c r="T115" s="214">
        <f>S115*H115</f>
        <v>0</v>
      </c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R115" s="215" t="s">
        <v>127</v>
      </c>
      <c r="AT115" s="215" t="s">
        <v>161</v>
      </c>
      <c r="AU115" s="215" t="s">
        <v>81</v>
      </c>
      <c r="AY115" s="17" t="s">
        <v>113</v>
      </c>
      <c r="BE115" s="216">
        <f>IF(N115="základní",J115,0)</f>
        <v>0</v>
      </c>
      <c r="BF115" s="216">
        <f>IF(N115="snížená",J115,0)</f>
        <v>0</v>
      </c>
      <c r="BG115" s="216">
        <f>IF(N115="zákl. přenesená",J115,0)</f>
        <v>0</v>
      </c>
      <c r="BH115" s="216">
        <f>IF(N115="sníž. přenesená",J115,0)</f>
        <v>0</v>
      </c>
      <c r="BI115" s="216">
        <f>IF(N115="nulová",J115,0)</f>
        <v>0</v>
      </c>
      <c r="BJ115" s="17" t="s">
        <v>79</v>
      </c>
      <c r="BK115" s="216">
        <f>ROUND(I115*H115,2)</f>
        <v>0</v>
      </c>
      <c r="BL115" s="17" t="s">
        <v>134</v>
      </c>
      <c r="BM115" s="215" t="s">
        <v>196</v>
      </c>
    </row>
    <row r="116" s="2" customFormat="1">
      <c r="A116" s="38"/>
      <c r="B116" s="39"/>
      <c r="C116" s="40"/>
      <c r="D116" s="217" t="s">
        <v>123</v>
      </c>
      <c r="E116" s="40"/>
      <c r="F116" s="218" t="s">
        <v>195</v>
      </c>
      <c r="G116" s="40"/>
      <c r="H116" s="40"/>
      <c r="I116" s="219"/>
      <c r="J116" s="40"/>
      <c r="K116" s="40"/>
      <c r="L116" s="44"/>
      <c r="M116" s="220"/>
      <c r="N116" s="221"/>
      <c r="O116" s="84"/>
      <c r="P116" s="84"/>
      <c r="Q116" s="84"/>
      <c r="R116" s="84"/>
      <c r="S116" s="84"/>
      <c r="T116" s="85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T116" s="17" t="s">
        <v>123</v>
      </c>
      <c r="AU116" s="17" t="s">
        <v>81</v>
      </c>
    </row>
    <row r="117" s="13" customFormat="1">
      <c r="A117" s="13"/>
      <c r="B117" s="230"/>
      <c r="C117" s="231"/>
      <c r="D117" s="217" t="s">
        <v>153</v>
      </c>
      <c r="E117" s="232" t="s">
        <v>19</v>
      </c>
      <c r="F117" s="233" t="s">
        <v>192</v>
      </c>
      <c r="G117" s="231"/>
      <c r="H117" s="234">
        <v>12</v>
      </c>
      <c r="I117" s="235"/>
      <c r="J117" s="231"/>
      <c r="K117" s="231"/>
      <c r="L117" s="236"/>
      <c r="M117" s="237"/>
      <c r="N117" s="238"/>
      <c r="O117" s="238"/>
      <c r="P117" s="238"/>
      <c r="Q117" s="238"/>
      <c r="R117" s="238"/>
      <c r="S117" s="238"/>
      <c r="T117" s="239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40" t="s">
        <v>153</v>
      </c>
      <c r="AU117" s="240" t="s">
        <v>81</v>
      </c>
      <c r="AV117" s="13" t="s">
        <v>81</v>
      </c>
      <c r="AW117" s="13" t="s">
        <v>33</v>
      </c>
      <c r="AX117" s="13" t="s">
        <v>79</v>
      </c>
      <c r="AY117" s="240" t="s">
        <v>113</v>
      </c>
    </row>
    <row r="118" s="2" customFormat="1" ht="16.5" customHeight="1">
      <c r="A118" s="38"/>
      <c r="B118" s="39"/>
      <c r="C118" s="241" t="s">
        <v>197</v>
      </c>
      <c r="D118" s="241" t="s">
        <v>161</v>
      </c>
      <c r="E118" s="242" t="s">
        <v>198</v>
      </c>
      <c r="F118" s="243" t="s">
        <v>199</v>
      </c>
      <c r="G118" s="244" t="s">
        <v>157</v>
      </c>
      <c r="H118" s="245">
        <v>12</v>
      </c>
      <c r="I118" s="246"/>
      <c r="J118" s="247">
        <f>ROUND(I118*H118,2)</f>
        <v>0</v>
      </c>
      <c r="K118" s="243" t="s">
        <v>19</v>
      </c>
      <c r="L118" s="248"/>
      <c r="M118" s="249" t="s">
        <v>19</v>
      </c>
      <c r="N118" s="250" t="s">
        <v>42</v>
      </c>
      <c r="O118" s="84"/>
      <c r="P118" s="213">
        <f>O118*H118</f>
        <v>0</v>
      </c>
      <c r="Q118" s="213">
        <v>0.0059100000000000003</v>
      </c>
      <c r="R118" s="213">
        <f>Q118*H118</f>
        <v>0.070920000000000011</v>
      </c>
      <c r="S118" s="213">
        <v>0</v>
      </c>
      <c r="T118" s="214">
        <f>S118*H118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215" t="s">
        <v>127</v>
      </c>
      <c r="AT118" s="215" t="s">
        <v>161</v>
      </c>
      <c r="AU118" s="215" t="s">
        <v>81</v>
      </c>
      <c r="AY118" s="17" t="s">
        <v>113</v>
      </c>
      <c r="BE118" s="216">
        <f>IF(N118="základní",J118,0)</f>
        <v>0</v>
      </c>
      <c r="BF118" s="216">
        <f>IF(N118="snížená",J118,0)</f>
        <v>0</v>
      </c>
      <c r="BG118" s="216">
        <f>IF(N118="zákl. přenesená",J118,0)</f>
        <v>0</v>
      </c>
      <c r="BH118" s="216">
        <f>IF(N118="sníž. přenesená",J118,0)</f>
        <v>0</v>
      </c>
      <c r="BI118" s="216">
        <f>IF(N118="nulová",J118,0)</f>
        <v>0</v>
      </c>
      <c r="BJ118" s="17" t="s">
        <v>79</v>
      </c>
      <c r="BK118" s="216">
        <f>ROUND(I118*H118,2)</f>
        <v>0</v>
      </c>
      <c r="BL118" s="17" t="s">
        <v>134</v>
      </c>
      <c r="BM118" s="215" t="s">
        <v>200</v>
      </c>
    </row>
    <row r="119" s="2" customFormat="1">
      <c r="A119" s="38"/>
      <c r="B119" s="39"/>
      <c r="C119" s="40"/>
      <c r="D119" s="217" t="s">
        <v>123</v>
      </c>
      <c r="E119" s="40"/>
      <c r="F119" s="218" t="s">
        <v>199</v>
      </c>
      <c r="G119" s="40"/>
      <c r="H119" s="40"/>
      <c r="I119" s="219"/>
      <c r="J119" s="40"/>
      <c r="K119" s="40"/>
      <c r="L119" s="44"/>
      <c r="M119" s="220"/>
      <c r="N119" s="221"/>
      <c r="O119" s="84"/>
      <c r="P119" s="84"/>
      <c r="Q119" s="84"/>
      <c r="R119" s="84"/>
      <c r="S119" s="84"/>
      <c r="T119" s="85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123</v>
      </c>
      <c r="AU119" s="17" t="s">
        <v>81</v>
      </c>
    </row>
    <row r="120" s="13" customFormat="1">
      <c r="A120" s="13"/>
      <c r="B120" s="230"/>
      <c r="C120" s="231"/>
      <c r="D120" s="217" t="s">
        <v>153</v>
      </c>
      <c r="E120" s="232" t="s">
        <v>19</v>
      </c>
      <c r="F120" s="233" t="s">
        <v>192</v>
      </c>
      <c r="G120" s="231"/>
      <c r="H120" s="234">
        <v>12</v>
      </c>
      <c r="I120" s="235"/>
      <c r="J120" s="231"/>
      <c r="K120" s="231"/>
      <c r="L120" s="236"/>
      <c r="M120" s="237"/>
      <c r="N120" s="238"/>
      <c r="O120" s="238"/>
      <c r="P120" s="238"/>
      <c r="Q120" s="238"/>
      <c r="R120" s="238"/>
      <c r="S120" s="238"/>
      <c r="T120" s="239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40" t="s">
        <v>153</v>
      </c>
      <c r="AU120" s="240" t="s">
        <v>81</v>
      </c>
      <c r="AV120" s="13" t="s">
        <v>81</v>
      </c>
      <c r="AW120" s="13" t="s">
        <v>33</v>
      </c>
      <c r="AX120" s="13" t="s">
        <v>79</v>
      </c>
      <c r="AY120" s="240" t="s">
        <v>113</v>
      </c>
    </row>
    <row r="121" s="2" customFormat="1" ht="24.15" customHeight="1">
      <c r="A121" s="38"/>
      <c r="B121" s="39"/>
      <c r="C121" s="204" t="s">
        <v>201</v>
      </c>
      <c r="D121" s="204" t="s">
        <v>117</v>
      </c>
      <c r="E121" s="205" t="s">
        <v>202</v>
      </c>
      <c r="F121" s="206" t="s">
        <v>203</v>
      </c>
      <c r="G121" s="207" t="s">
        <v>157</v>
      </c>
      <c r="H121" s="208">
        <v>4</v>
      </c>
      <c r="I121" s="209"/>
      <c r="J121" s="210">
        <f>ROUND(I121*H121,2)</f>
        <v>0</v>
      </c>
      <c r="K121" s="206" t="s">
        <v>147</v>
      </c>
      <c r="L121" s="44"/>
      <c r="M121" s="211" t="s">
        <v>19</v>
      </c>
      <c r="N121" s="212" t="s">
        <v>42</v>
      </c>
      <c r="O121" s="84"/>
      <c r="P121" s="213">
        <f>O121*H121</f>
        <v>0</v>
      </c>
      <c r="Q121" s="213">
        <v>0.0020823999999999999</v>
      </c>
      <c r="R121" s="213">
        <f>Q121*H121</f>
        <v>0.0083295999999999995</v>
      </c>
      <c r="S121" s="213">
        <v>0</v>
      </c>
      <c r="T121" s="214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15" t="s">
        <v>134</v>
      </c>
      <c r="AT121" s="215" t="s">
        <v>117</v>
      </c>
      <c r="AU121" s="215" t="s">
        <v>81</v>
      </c>
      <c r="AY121" s="17" t="s">
        <v>113</v>
      </c>
      <c r="BE121" s="216">
        <f>IF(N121="základní",J121,0)</f>
        <v>0</v>
      </c>
      <c r="BF121" s="216">
        <f>IF(N121="snížená",J121,0)</f>
        <v>0</v>
      </c>
      <c r="BG121" s="216">
        <f>IF(N121="zákl. přenesená",J121,0)</f>
        <v>0</v>
      </c>
      <c r="BH121" s="216">
        <f>IF(N121="sníž. přenesená",J121,0)</f>
        <v>0</v>
      </c>
      <c r="BI121" s="216">
        <f>IF(N121="nulová",J121,0)</f>
        <v>0</v>
      </c>
      <c r="BJ121" s="17" t="s">
        <v>79</v>
      </c>
      <c r="BK121" s="216">
        <f>ROUND(I121*H121,2)</f>
        <v>0</v>
      </c>
      <c r="BL121" s="17" t="s">
        <v>134</v>
      </c>
      <c r="BM121" s="215" t="s">
        <v>204</v>
      </c>
    </row>
    <row r="122" s="2" customFormat="1">
      <c r="A122" s="38"/>
      <c r="B122" s="39"/>
      <c r="C122" s="40"/>
      <c r="D122" s="217" t="s">
        <v>123</v>
      </c>
      <c r="E122" s="40"/>
      <c r="F122" s="218" t="s">
        <v>205</v>
      </c>
      <c r="G122" s="40"/>
      <c r="H122" s="40"/>
      <c r="I122" s="219"/>
      <c r="J122" s="40"/>
      <c r="K122" s="40"/>
      <c r="L122" s="44"/>
      <c r="M122" s="220"/>
      <c r="N122" s="221"/>
      <c r="O122" s="84"/>
      <c r="P122" s="84"/>
      <c r="Q122" s="84"/>
      <c r="R122" s="84"/>
      <c r="S122" s="84"/>
      <c r="T122" s="85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123</v>
      </c>
      <c r="AU122" s="17" t="s">
        <v>81</v>
      </c>
    </row>
    <row r="123" s="2" customFormat="1">
      <c r="A123" s="38"/>
      <c r="B123" s="39"/>
      <c r="C123" s="40"/>
      <c r="D123" s="228" t="s">
        <v>150</v>
      </c>
      <c r="E123" s="40"/>
      <c r="F123" s="229" t="s">
        <v>206</v>
      </c>
      <c r="G123" s="40"/>
      <c r="H123" s="40"/>
      <c r="I123" s="219"/>
      <c r="J123" s="40"/>
      <c r="K123" s="40"/>
      <c r="L123" s="44"/>
      <c r="M123" s="220"/>
      <c r="N123" s="221"/>
      <c r="O123" s="84"/>
      <c r="P123" s="84"/>
      <c r="Q123" s="84"/>
      <c r="R123" s="84"/>
      <c r="S123" s="84"/>
      <c r="T123" s="85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150</v>
      </c>
      <c r="AU123" s="17" t="s">
        <v>81</v>
      </c>
    </row>
    <row r="124" s="13" customFormat="1">
      <c r="A124" s="13"/>
      <c r="B124" s="230"/>
      <c r="C124" s="231"/>
      <c r="D124" s="217" t="s">
        <v>153</v>
      </c>
      <c r="E124" s="232" t="s">
        <v>19</v>
      </c>
      <c r="F124" s="233" t="s">
        <v>133</v>
      </c>
      <c r="G124" s="231"/>
      <c r="H124" s="234">
        <v>4</v>
      </c>
      <c r="I124" s="235"/>
      <c r="J124" s="231"/>
      <c r="K124" s="231"/>
      <c r="L124" s="236"/>
      <c r="M124" s="237"/>
      <c r="N124" s="238"/>
      <c r="O124" s="238"/>
      <c r="P124" s="238"/>
      <c r="Q124" s="238"/>
      <c r="R124" s="238"/>
      <c r="S124" s="238"/>
      <c r="T124" s="239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0" t="s">
        <v>153</v>
      </c>
      <c r="AU124" s="240" t="s">
        <v>81</v>
      </c>
      <c r="AV124" s="13" t="s">
        <v>81</v>
      </c>
      <c r="AW124" s="13" t="s">
        <v>33</v>
      </c>
      <c r="AX124" s="13" t="s">
        <v>79</v>
      </c>
      <c r="AY124" s="240" t="s">
        <v>113</v>
      </c>
    </row>
    <row r="125" s="2" customFormat="1" ht="24.15" customHeight="1">
      <c r="A125" s="38"/>
      <c r="B125" s="39"/>
      <c r="C125" s="204" t="s">
        <v>8</v>
      </c>
      <c r="D125" s="204" t="s">
        <v>117</v>
      </c>
      <c r="E125" s="205" t="s">
        <v>207</v>
      </c>
      <c r="F125" s="206" t="s">
        <v>208</v>
      </c>
      <c r="G125" s="207" t="s">
        <v>157</v>
      </c>
      <c r="H125" s="208">
        <v>4</v>
      </c>
      <c r="I125" s="209"/>
      <c r="J125" s="210">
        <f>ROUND(I125*H125,2)</f>
        <v>0</v>
      </c>
      <c r="K125" s="206" t="s">
        <v>147</v>
      </c>
      <c r="L125" s="44"/>
      <c r="M125" s="211" t="s">
        <v>19</v>
      </c>
      <c r="N125" s="212" t="s">
        <v>42</v>
      </c>
      <c r="O125" s="84"/>
      <c r="P125" s="213">
        <f>O125*H125</f>
        <v>0</v>
      </c>
      <c r="Q125" s="213">
        <v>0</v>
      </c>
      <c r="R125" s="213">
        <f>Q125*H125</f>
        <v>0</v>
      </c>
      <c r="S125" s="213">
        <v>0</v>
      </c>
      <c r="T125" s="214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15" t="s">
        <v>134</v>
      </c>
      <c r="AT125" s="215" t="s">
        <v>117</v>
      </c>
      <c r="AU125" s="215" t="s">
        <v>81</v>
      </c>
      <c r="AY125" s="17" t="s">
        <v>113</v>
      </c>
      <c r="BE125" s="216">
        <f>IF(N125="základní",J125,0)</f>
        <v>0</v>
      </c>
      <c r="BF125" s="216">
        <f>IF(N125="snížená",J125,0)</f>
        <v>0</v>
      </c>
      <c r="BG125" s="216">
        <f>IF(N125="zákl. přenesená",J125,0)</f>
        <v>0</v>
      </c>
      <c r="BH125" s="216">
        <f>IF(N125="sníž. přenesená",J125,0)</f>
        <v>0</v>
      </c>
      <c r="BI125" s="216">
        <f>IF(N125="nulová",J125,0)</f>
        <v>0</v>
      </c>
      <c r="BJ125" s="17" t="s">
        <v>79</v>
      </c>
      <c r="BK125" s="216">
        <f>ROUND(I125*H125,2)</f>
        <v>0</v>
      </c>
      <c r="BL125" s="17" t="s">
        <v>134</v>
      </c>
      <c r="BM125" s="215" t="s">
        <v>209</v>
      </c>
    </row>
    <row r="126" s="2" customFormat="1">
      <c r="A126" s="38"/>
      <c r="B126" s="39"/>
      <c r="C126" s="40"/>
      <c r="D126" s="217" t="s">
        <v>123</v>
      </c>
      <c r="E126" s="40"/>
      <c r="F126" s="218" t="s">
        <v>210</v>
      </c>
      <c r="G126" s="40"/>
      <c r="H126" s="40"/>
      <c r="I126" s="219"/>
      <c r="J126" s="40"/>
      <c r="K126" s="40"/>
      <c r="L126" s="44"/>
      <c r="M126" s="220"/>
      <c r="N126" s="221"/>
      <c r="O126" s="84"/>
      <c r="P126" s="84"/>
      <c r="Q126" s="84"/>
      <c r="R126" s="84"/>
      <c r="S126" s="84"/>
      <c r="T126" s="85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123</v>
      </c>
      <c r="AU126" s="17" t="s">
        <v>81</v>
      </c>
    </row>
    <row r="127" s="2" customFormat="1">
      <c r="A127" s="38"/>
      <c r="B127" s="39"/>
      <c r="C127" s="40"/>
      <c r="D127" s="228" t="s">
        <v>150</v>
      </c>
      <c r="E127" s="40"/>
      <c r="F127" s="229" t="s">
        <v>211</v>
      </c>
      <c r="G127" s="40"/>
      <c r="H127" s="40"/>
      <c r="I127" s="219"/>
      <c r="J127" s="40"/>
      <c r="K127" s="40"/>
      <c r="L127" s="44"/>
      <c r="M127" s="220"/>
      <c r="N127" s="221"/>
      <c r="O127" s="84"/>
      <c r="P127" s="84"/>
      <c r="Q127" s="84"/>
      <c r="R127" s="84"/>
      <c r="S127" s="84"/>
      <c r="T127" s="85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150</v>
      </c>
      <c r="AU127" s="17" t="s">
        <v>81</v>
      </c>
    </row>
    <row r="128" s="13" customFormat="1">
      <c r="A128" s="13"/>
      <c r="B128" s="230"/>
      <c r="C128" s="231"/>
      <c r="D128" s="217" t="s">
        <v>153</v>
      </c>
      <c r="E128" s="232" t="s">
        <v>19</v>
      </c>
      <c r="F128" s="233" t="s">
        <v>133</v>
      </c>
      <c r="G128" s="231"/>
      <c r="H128" s="234">
        <v>4</v>
      </c>
      <c r="I128" s="235"/>
      <c r="J128" s="231"/>
      <c r="K128" s="231"/>
      <c r="L128" s="236"/>
      <c r="M128" s="237"/>
      <c r="N128" s="238"/>
      <c r="O128" s="238"/>
      <c r="P128" s="238"/>
      <c r="Q128" s="238"/>
      <c r="R128" s="238"/>
      <c r="S128" s="238"/>
      <c r="T128" s="239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0" t="s">
        <v>153</v>
      </c>
      <c r="AU128" s="240" t="s">
        <v>81</v>
      </c>
      <c r="AV128" s="13" t="s">
        <v>81</v>
      </c>
      <c r="AW128" s="13" t="s">
        <v>33</v>
      </c>
      <c r="AX128" s="13" t="s">
        <v>79</v>
      </c>
      <c r="AY128" s="240" t="s">
        <v>113</v>
      </c>
    </row>
    <row r="129" s="2" customFormat="1" ht="16.5" customHeight="1">
      <c r="A129" s="38"/>
      <c r="B129" s="39"/>
      <c r="C129" s="241" t="s">
        <v>212</v>
      </c>
      <c r="D129" s="241" t="s">
        <v>161</v>
      </c>
      <c r="E129" s="242" t="s">
        <v>213</v>
      </c>
      <c r="F129" s="243" t="s">
        <v>214</v>
      </c>
      <c r="G129" s="244" t="s">
        <v>215</v>
      </c>
      <c r="H129" s="245">
        <v>0.29999999999999999</v>
      </c>
      <c r="I129" s="246"/>
      <c r="J129" s="247">
        <f>ROUND(I129*H129,2)</f>
        <v>0</v>
      </c>
      <c r="K129" s="243" t="s">
        <v>19</v>
      </c>
      <c r="L129" s="248"/>
      <c r="M129" s="249" t="s">
        <v>19</v>
      </c>
      <c r="N129" s="250" t="s">
        <v>42</v>
      </c>
      <c r="O129" s="84"/>
      <c r="P129" s="213">
        <f>O129*H129</f>
        <v>0</v>
      </c>
      <c r="Q129" s="213">
        <v>0.001</v>
      </c>
      <c r="R129" s="213">
        <f>Q129*H129</f>
        <v>0.00029999999999999997</v>
      </c>
      <c r="S129" s="213">
        <v>0</v>
      </c>
      <c r="T129" s="214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15" t="s">
        <v>127</v>
      </c>
      <c r="AT129" s="215" t="s">
        <v>161</v>
      </c>
      <c r="AU129" s="215" t="s">
        <v>81</v>
      </c>
      <c r="AY129" s="17" t="s">
        <v>113</v>
      </c>
      <c r="BE129" s="216">
        <f>IF(N129="základní",J129,0)</f>
        <v>0</v>
      </c>
      <c r="BF129" s="216">
        <f>IF(N129="snížená",J129,0)</f>
        <v>0</v>
      </c>
      <c r="BG129" s="216">
        <f>IF(N129="zákl. přenesená",J129,0)</f>
        <v>0</v>
      </c>
      <c r="BH129" s="216">
        <f>IF(N129="sníž. přenesená",J129,0)</f>
        <v>0</v>
      </c>
      <c r="BI129" s="216">
        <f>IF(N129="nulová",J129,0)</f>
        <v>0</v>
      </c>
      <c r="BJ129" s="17" t="s">
        <v>79</v>
      </c>
      <c r="BK129" s="216">
        <f>ROUND(I129*H129,2)</f>
        <v>0</v>
      </c>
      <c r="BL129" s="17" t="s">
        <v>134</v>
      </c>
      <c r="BM129" s="215" t="s">
        <v>216</v>
      </c>
    </row>
    <row r="130" s="2" customFormat="1">
      <c r="A130" s="38"/>
      <c r="B130" s="39"/>
      <c r="C130" s="40"/>
      <c r="D130" s="217" t="s">
        <v>123</v>
      </c>
      <c r="E130" s="40"/>
      <c r="F130" s="218" t="s">
        <v>214</v>
      </c>
      <c r="G130" s="40"/>
      <c r="H130" s="40"/>
      <c r="I130" s="219"/>
      <c r="J130" s="40"/>
      <c r="K130" s="40"/>
      <c r="L130" s="44"/>
      <c r="M130" s="220"/>
      <c r="N130" s="221"/>
      <c r="O130" s="84"/>
      <c r="P130" s="84"/>
      <c r="Q130" s="84"/>
      <c r="R130" s="84"/>
      <c r="S130" s="84"/>
      <c r="T130" s="85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123</v>
      </c>
      <c r="AU130" s="17" t="s">
        <v>81</v>
      </c>
    </row>
    <row r="131" s="13" customFormat="1">
      <c r="A131" s="13"/>
      <c r="B131" s="230"/>
      <c r="C131" s="231"/>
      <c r="D131" s="217" t="s">
        <v>153</v>
      </c>
      <c r="E131" s="232" t="s">
        <v>19</v>
      </c>
      <c r="F131" s="233" t="s">
        <v>217</v>
      </c>
      <c r="G131" s="231"/>
      <c r="H131" s="234">
        <v>0.29999999999999999</v>
      </c>
      <c r="I131" s="235"/>
      <c r="J131" s="231"/>
      <c r="K131" s="231"/>
      <c r="L131" s="236"/>
      <c r="M131" s="237"/>
      <c r="N131" s="238"/>
      <c r="O131" s="238"/>
      <c r="P131" s="238"/>
      <c r="Q131" s="238"/>
      <c r="R131" s="238"/>
      <c r="S131" s="238"/>
      <c r="T131" s="239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0" t="s">
        <v>153</v>
      </c>
      <c r="AU131" s="240" t="s">
        <v>81</v>
      </c>
      <c r="AV131" s="13" t="s">
        <v>81</v>
      </c>
      <c r="AW131" s="13" t="s">
        <v>33</v>
      </c>
      <c r="AX131" s="13" t="s">
        <v>79</v>
      </c>
      <c r="AY131" s="240" t="s">
        <v>113</v>
      </c>
    </row>
    <row r="132" s="2" customFormat="1" ht="24.15" customHeight="1">
      <c r="A132" s="38"/>
      <c r="B132" s="39"/>
      <c r="C132" s="204" t="s">
        <v>218</v>
      </c>
      <c r="D132" s="204" t="s">
        <v>117</v>
      </c>
      <c r="E132" s="205" t="s">
        <v>219</v>
      </c>
      <c r="F132" s="206" t="s">
        <v>220</v>
      </c>
      <c r="G132" s="207" t="s">
        <v>157</v>
      </c>
      <c r="H132" s="208">
        <v>4</v>
      </c>
      <c r="I132" s="209"/>
      <c r="J132" s="210">
        <f>ROUND(I132*H132,2)</f>
        <v>0</v>
      </c>
      <c r="K132" s="206" t="s">
        <v>19</v>
      </c>
      <c r="L132" s="44"/>
      <c r="M132" s="211" t="s">
        <v>19</v>
      </c>
      <c r="N132" s="212" t="s">
        <v>42</v>
      </c>
      <c r="O132" s="84"/>
      <c r="P132" s="213">
        <f>O132*H132</f>
        <v>0</v>
      </c>
      <c r="Q132" s="213">
        <v>0</v>
      </c>
      <c r="R132" s="213">
        <f>Q132*H132</f>
        <v>0</v>
      </c>
      <c r="S132" s="213">
        <v>0</v>
      </c>
      <c r="T132" s="214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15" t="s">
        <v>134</v>
      </c>
      <c r="AT132" s="215" t="s">
        <v>117</v>
      </c>
      <c r="AU132" s="215" t="s">
        <v>81</v>
      </c>
      <c r="AY132" s="17" t="s">
        <v>113</v>
      </c>
      <c r="BE132" s="216">
        <f>IF(N132="základní",J132,0)</f>
        <v>0</v>
      </c>
      <c r="BF132" s="216">
        <f>IF(N132="snížená",J132,0)</f>
        <v>0</v>
      </c>
      <c r="BG132" s="216">
        <f>IF(N132="zákl. přenesená",J132,0)</f>
        <v>0</v>
      </c>
      <c r="BH132" s="216">
        <f>IF(N132="sníž. přenesená",J132,0)</f>
        <v>0</v>
      </c>
      <c r="BI132" s="216">
        <f>IF(N132="nulová",J132,0)</f>
        <v>0</v>
      </c>
      <c r="BJ132" s="17" t="s">
        <v>79</v>
      </c>
      <c r="BK132" s="216">
        <f>ROUND(I132*H132,2)</f>
        <v>0</v>
      </c>
      <c r="BL132" s="17" t="s">
        <v>134</v>
      </c>
      <c r="BM132" s="215" t="s">
        <v>221</v>
      </c>
    </row>
    <row r="133" s="2" customFormat="1">
      <c r="A133" s="38"/>
      <c r="B133" s="39"/>
      <c r="C133" s="40"/>
      <c r="D133" s="217" t="s">
        <v>123</v>
      </c>
      <c r="E133" s="40"/>
      <c r="F133" s="218" t="s">
        <v>220</v>
      </c>
      <c r="G133" s="40"/>
      <c r="H133" s="40"/>
      <c r="I133" s="219"/>
      <c r="J133" s="40"/>
      <c r="K133" s="40"/>
      <c r="L133" s="44"/>
      <c r="M133" s="220"/>
      <c r="N133" s="221"/>
      <c r="O133" s="84"/>
      <c r="P133" s="84"/>
      <c r="Q133" s="84"/>
      <c r="R133" s="84"/>
      <c r="S133" s="84"/>
      <c r="T133" s="85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123</v>
      </c>
      <c r="AU133" s="17" t="s">
        <v>81</v>
      </c>
    </row>
    <row r="134" s="2" customFormat="1">
      <c r="A134" s="38"/>
      <c r="B134" s="39"/>
      <c r="C134" s="40"/>
      <c r="D134" s="217" t="s">
        <v>131</v>
      </c>
      <c r="E134" s="40"/>
      <c r="F134" s="222" t="s">
        <v>222</v>
      </c>
      <c r="G134" s="40"/>
      <c r="H134" s="40"/>
      <c r="I134" s="219"/>
      <c r="J134" s="40"/>
      <c r="K134" s="40"/>
      <c r="L134" s="44"/>
      <c r="M134" s="220"/>
      <c r="N134" s="221"/>
      <c r="O134" s="84"/>
      <c r="P134" s="84"/>
      <c r="Q134" s="84"/>
      <c r="R134" s="84"/>
      <c r="S134" s="84"/>
      <c r="T134" s="85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131</v>
      </c>
      <c r="AU134" s="17" t="s">
        <v>81</v>
      </c>
    </row>
    <row r="135" s="13" customFormat="1">
      <c r="A135" s="13"/>
      <c r="B135" s="230"/>
      <c r="C135" s="231"/>
      <c r="D135" s="217" t="s">
        <v>153</v>
      </c>
      <c r="E135" s="232" t="s">
        <v>19</v>
      </c>
      <c r="F135" s="233" t="s">
        <v>133</v>
      </c>
      <c r="G135" s="231"/>
      <c r="H135" s="234">
        <v>4</v>
      </c>
      <c r="I135" s="235"/>
      <c r="J135" s="231"/>
      <c r="K135" s="231"/>
      <c r="L135" s="236"/>
      <c r="M135" s="237"/>
      <c r="N135" s="238"/>
      <c r="O135" s="238"/>
      <c r="P135" s="238"/>
      <c r="Q135" s="238"/>
      <c r="R135" s="238"/>
      <c r="S135" s="238"/>
      <c r="T135" s="239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0" t="s">
        <v>153</v>
      </c>
      <c r="AU135" s="240" t="s">
        <v>81</v>
      </c>
      <c r="AV135" s="13" t="s">
        <v>81</v>
      </c>
      <c r="AW135" s="13" t="s">
        <v>33</v>
      </c>
      <c r="AX135" s="13" t="s">
        <v>79</v>
      </c>
      <c r="AY135" s="240" t="s">
        <v>113</v>
      </c>
    </row>
    <row r="136" s="2" customFormat="1" ht="24.15" customHeight="1">
      <c r="A136" s="38"/>
      <c r="B136" s="39"/>
      <c r="C136" s="204" t="s">
        <v>223</v>
      </c>
      <c r="D136" s="204" t="s">
        <v>117</v>
      </c>
      <c r="E136" s="205" t="s">
        <v>224</v>
      </c>
      <c r="F136" s="206" t="s">
        <v>225</v>
      </c>
      <c r="G136" s="207" t="s">
        <v>146</v>
      </c>
      <c r="H136" s="208">
        <v>4</v>
      </c>
      <c r="I136" s="209"/>
      <c r="J136" s="210">
        <f>ROUND(I136*H136,2)</f>
        <v>0</v>
      </c>
      <c r="K136" s="206" t="s">
        <v>147</v>
      </c>
      <c r="L136" s="44"/>
      <c r="M136" s="211" t="s">
        <v>19</v>
      </c>
      <c r="N136" s="212" t="s">
        <v>42</v>
      </c>
      <c r="O136" s="84"/>
      <c r="P136" s="213">
        <f>O136*H136</f>
        <v>0</v>
      </c>
      <c r="Q136" s="213">
        <v>0</v>
      </c>
      <c r="R136" s="213">
        <f>Q136*H136</f>
        <v>0</v>
      </c>
      <c r="S136" s="213">
        <v>0</v>
      </c>
      <c r="T136" s="214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15" t="s">
        <v>134</v>
      </c>
      <c r="AT136" s="215" t="s">
        <v>117</v>
      </c>
      <c r="AU136" s="215" t="s">
        <v>81</v>
      </c>
      <c r="AY136" s="17" t="s">
        <v>113</v>
      </c>
      <c r="BE136" s="216">
        <f>IF(N136="základní",J136,0)</f>
        <v>0</v>
      </c>
      <c r="BF136" s="216">
        <f>IF(N136="snížená",J136,0)</f>
        <v>0</v>
      </c>
      <c r="BG136" s="216">
        <f>IF(N136="zákl. přenesená",J136,0)</f>
        <v>0</v>
      </c>
      <c r="BH136" s="216">
        <f>IF(N136="sníž. přenesená",J136,0)</f>
        <v>0</v>
      </c>
      <c r="BI136" s="216">
        <f>IF(N136="nulová",J136,0)</f>
        <v>0</v>
      </c>
      <c r="BJ136" s="17" t="s">
        <v>79</v>
      </c>
      <c r="BK136" s="216">
        <f>ROUND(I136*H136,2)</f>
        <v>0</v>
      </c>
      <c r="BL136" s="17" t="s">
        <v>134</v>
      </c>
      <c r="BM136" s="215" t="s">
        <v>226</v>
      </c>
    </row>
    <row r="137" s="2" customFormat="1">
      <c r="A137" s="38"/>
      <c r="B137" s="39"/>
      <c r="C137" s="40"/>
      <c r="D137" s="217" t="s">
        <v>123</v>
      </c>
      <c r="E137" s="40"/>
      <c r="F137" s="218" t="s">
        <v>227</v>
      </c>
      <c r="G137" s="40"/>
      <c r="H137" s="40"/>
      <c r="I137" s="219"/>
      <c r="J137" s="40"/>
      <c r="K137" s="40"/>
      <c r="L137" s="44"/>
      <c r="M137" s="220"/>
      <c r="N137" s="221"/>
      <c r="O137" s="84"/>
      <c r="P137" s="84"/>
      <c r="Q137" s="84"/>
      <c r="R137" s="84"/>
      <c r="S137" s="84"/>
      <c r="T137" s="85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123</v>
      </c>
      <c r="AU137" s="17" t="s">
        <v>81</v>
      </c>
    </row>
    <row r="138" s="2" customFormat="1">
      <c r="A138" s="38"/>
      <c r="B138" s="39"/>
      <c r="C138" s="40"/>
      <c r="D138" s="228" t="s">
        <v>150</v>
      </c>
      <c r="E138" s="40"/>
      <c r="F138" s="229" t="s">
        <v>228</v>
      </c>
      <c r="G138" s="40"/>
      <c r="H138" s="40"/>
      <c r="I138" s="219"/>
      <c r="J138" s="40"/>
      <c r="K138" s="40"/>
      <c r="L138" s="44"/>
      <c r="M138" s="220"/>
      <c r="N138" s="221"/>
      <c r="O138" s="84"/>
      <c r="P138" s="84"/>
      <c r="Q138" s="84"/>
      <c r="R138" s="84"/>
      <c r="S138" s="84"/>
      <c r="T138" s="85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150</v>
      </c>
      <c r="AU138" s="17" t="s">
        <v>81</v>
      </c>
    </row>
    <row r="139" s="13" customFormat="1">
      <c r="A139" s="13"/>
      <c r="B139" s="230"/>
      <c r="C139" s="231"/>
      <c r="D139" s="217" t="s">
        <v>153</v>
      </c>
      <c r="E139" s="232" t="s">
        <v>19</v>
      </c>
      <c r="F139" s="233" t="s">
        <v>229</v>
      </c>
      <c r="G139" s="231"/>
      <c r="H139" s="234">
        <v>4</v>
      </c>
      <c r="I139" s="235"/>
      <c r="J139" s="231"/>
      <c r="K139" s="231"/>
      <c r="L139" s="236"/>
      <c r="M139" s="237"/>
      <c r="N139" s="238"/>
      <c r="O139" s="238"/>
      <c r="P139" s="238"/>
      <c r="Q139" s="238"/>
      <c r="R139" s="238"/>
      <c r="S139" s="238"/>
      <c r="T139" s="239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0" t="s">
        <v>153</v>
      </c>
      <c r="AU139" s="240" t="s">
        <v>81</v>
      </c>
      <c r="AV139" s="13" t="s">
        <v>81</v>
      </c>
      <c r="AW139" s="13" t="s">
        <v>33</v>
      </c>
      <c r="AX139" s="13" t="s">
        <v>79</v>
      </c>
      <c r="AY139" s="240" t="s">
        <v>113</v>
      </c>
    </row>
    <row r="140" s="2" customFormat="1" ht="16.5" customHeight="1">
      <c r="A140" s="38"/>
      <c r="B140" s="39"/>
      <c r="C140" s="241" t="s">
        <v>230</v>
      </c>
      <c r="D140" s="241" t="s">
        <v>161</v>
      </c>
      <c r="E140" s="242" t="s">
        <v>231</v>
      </c>
      <c r="F140" s="243" t="s">
        <v>232</v>
      </c>
      <c r="G140" s="244" t="s">
        <v>164</v>
      </c>
      <c r="H140" s="245">
        <v>0.59999999999999998</v>
      </c>
      <c r="I140" s="246"/>
      <c r="J140" s="247">
        <f>ROUND(I140*H140,2)</f>
        <v>0</v>
      </c>
      <c r="K140" s="243" t="s">
        <v>147</v>
      </c>
      <c r="L140" s="248"/>
      <c r="M140" s="249" t="s">
        <v>19</v>
      </c>
      <c r="N140" s="250" t="s">
        <v>42</v>
      </c>
      <c r="O140" s="84"/>
      <c r="P140" s="213">
        <f>O140*H140</f>
        <v>0</v>
      </c>
      <c r="Q140" s="213">
        <v>0.20000000000000001</v>
      </c>
      <c r="R140" s="213">
        <f>Q140*H140</f>
        <v>0.12</v>
      </c>
      <c r="S140" s="213">
        <v>0</v>
      </c>
      <c r="T140" s="214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15" t="s">
        <v>127</v>
      </c>
      <c r="AT140" s="215" t="s">
        <v>161</v>
      </c>
      <c r="AU140" s="215" t="s">
        <v>81</v>
      </c>
      <c r="AY140" s="17" t="s">
        <v>113</v>
      </c>
      <c r="BE140" s="216">
        <f>IF(N140="základní",J140,0)</f>
        <v>0</v>
      </c>
      <c r="BF140" s="216">
        <f>IF(N140="snížená",J140,0)</f>
        <v>0</v>
      </c>
      <c r="BG140" s="216">
        <f>IF(N140="zákl. přenesená",J140,0)</f>
        <v>0</v>
      </c>
      <c r="BH140" s="216">
        <f>IF(N140="sníž. přenesená",J140,0)</f>
        <v>0</v>
      </c>
      <c r="BI140" s="216">
        <f>IF(N140="nulová",J140,0)</f>
        <v>0</v>
      </c>
      <c r="BJ140" s="17" t="s">
        <v>79</v>
      </c>
      <c r="BK140" s="216">
        <f>ROUND(I140*H140,2)</f>
        <v>0</v>
      </c>
      <c r="BL140" s="17" t="s">
        <v>134</v>
      </c>
      <c r="BM140" s="215" t="s">
        <v>233</v>
      </c>
    </row>
    <row r="141" s="2" customFormat="1">
      <c r="A141" s="38"/>
      <c r="B141" s="39"/>
      <c r="C141" s="40"/>
      <c r="D141" s="217" t="s">
        <v>123</v>
      </c>
      <c r="E141" s="40"/>
      <c r="F141" s="218" t="s">
        <v>232</v>
      </c>
      <c r="G141" s="40"/>
      <c r="H141" s="40"/>
      <c r="I141" s="219"/>
      <c r="J141" s="40"/>
      <c r="K141" s="40"/>
      <c r="L141" s="44"/>
      <c r="M141" s="220"/>
      <c r="N141" s="221"/>
      <c r="O141" s="84"/>
      <c r="P141" s="84"/>
      <c r="Q141" s="84"/>
      <c r="R141" s="84"/>
      <c r="S141" s="84"/>
      <c r="T141" s="85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123</v>
      </c>
      <c r="AU141" s="17" t="s">
        <v>81</v>
      </c>
    </row>
    <row r="142" s="13" customFormat="1">
      <c r="A142" s="13"/>
      <c r="B142" s="230"/>
      <c r="C142" s="231"/>
      <c r="D142" s="217" t="s">
        <v>153</v>
      </c>
      <c r="E142" s="232" t="s">
        <v>19</v>
      </c>
      <c r="F142" s="233" t="s">
        <v>234</v>
      </c>
      <c r="G142" s="231"/>
      <c r="H142" s="234">
        <v>0.59999999999999998</v>
      </c>
      <c r="I142" s="235"/>
      <c r="J142" s="231"/>
      <c r="K142" s="231"/>
      <c r="L142" s="236"/>
      <c r="M142" s="237"/>
      <c r="N142" s="238"/>
      <c r="O142" s="238"/>
      <c r="P142" s="238"/>
      <c r="Q142" s="238"/>
      <c r="R142" s="238"/>
      <c r="S142" s="238"/>
      <c r="T142" s="239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0" t="s">
        <v>153</v>
      </c>
      <c r="AU142" s="240" t="s">
        <v>81</v>
      </c>
      <c r="AV142" s="13" t="s">
        <v>81</v>
      </c>
      <c r="AW142" s="13" t="s">
        <v>33</v>
      </c>
      <c r="AX142" s="13" t="s">
        <v>79</v>
      </c>
      <c r="AY142" s="240" t="s">
        <v>113</v>
      </c>
    </row>
    <row r="143" s="2" customFormat="1" ht="16.5" customHeight="1">
      <c r="A143" s="38"/>
      <c r="B143" s="39"/>
      <c r="C143" s="204" t="s">
        <v>235</v>
      </c>
      <c r="D143" s="204" t="s">
        <v>117</v>
      </c>
      <c r="E143" s="205" t="s">
        <v>236</v>
      </c>
      <c r="F143" s="206" t="s">
        <v>237</v>
      </c>
      <c r="G143" s="207" t="s">
        <v>164</v>
      </c>
      <c r="H143" s="208">
        <v>0.20000000000000001</v>
      </c>
      <c r="I143" s="209"/>
      <c r="J143" s="210">
        <f>ROUND(I143*H143,2)</f>
        <v>0</v>
      </c>
      <c r="K143" s="206" t="s">
        <v>147</v>
      </c>
      <c r="L143" s="44"/>
      <c r="M143" s="211" t="s">
        <v>19</v>
      </c>
      <c r="N143" s="212" t="s">
        <v>42</v>
      </c>
      <c r="O143" s="84"/>
      <c r="P143" s="213">
        <f>O143*H143</f>
        <v>0</v>
      </c>
      <c r="Q143" s="213">
        <v>0</v>
      </c>
      <c r="R143" s="213">
        <f>Q143*H143</f>
        <v>0</v>
      </c>
      <c r="S143" s="213">
        <v>0</v>
      </c>
      <c r="T143" s="214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15" t="s">
        <v>134</v>
      </c>
      <c r="AT143" s="215" t="s">
        <v>117</v>
      </c>
      <c r="AU143" s="215" t="s">
        <v>81</v>
      </c>
      <c r="AY143" s="17" t="s">
        <v>113</v>
      </c>
      <c r="BE143" s="216">
        <f>IF(N143="základní",J143,0)</f>
        <v>0</v>
      </c>
      <c r="BF143" s="216">
        <f>IF(N143="snížená",J143,0)</f>
        <v>0</v>
      </c>
      <c r="BG143" s="216">
        <f>IF(N143="zákl. přenesená",J143,0)</f>
        <v>0</v>
      </c>
      <c r="BH143" s="216">
        <f>IF(N143="sníž. přenesená",J143,0)</f>
        <v>0</v>
      </c>
      <c r="BI143" s="216">
        <f>IF(N143="nulová",J143,0)</f>
        <v>0</v>
      </c>
      <c r="BJ143" s="17" t="s">
        <v>79</v>
      </c>
      <c r="BK143" s="216">
        <f>ROUND(I143*H143,2)</f>
        <v>0</v>
      </c>
      <c r="BL143" s="17" t="s">
        <v>134</v>
      </c>
      <c r="BM143" s="215" t="s">
        <v>238</v>
      </c>
    </row>
    <row r="144" s="2" customFormat="1">
      <c r="A144" s="38"/>
      <c r="B144" s="39"/>
      <c r="C144" s="40"/>
      <c r="D144" s="217" t="s">
        <v>123</v>
      </c>
      <c r="E144" s="40"/>
      <c r="F144" s="218" t="s">
        <v>239</v>
      </c>
      <c r="G144" s="40"/>
      <c r="H144" s="40"/>
      <c r="I144" s="219"/>
      <c r="J144" s="40"/>
      <c r="K144" s="40"/>
      <c r="L144" s="44"/>
      <c r="M144" s="220"/>
      <c r="N144" s="221"/>
      <c r="O144" s="84"/>
      <c r="P144" s="84"/>
      <c r="Q144" s="84"/>
      <c r="R144" s="84"/>
      <c r="S144" s="84"/>
      <c r="T144" s="85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123</v>
      </c>
      <c r="AU144" s="17" t="s">
        <v>81</v>
      </c>
    </row>
    <row r="145" s="2" customFormat="1">
      <c r="A145" s="38"/>
      <c r="B145" s="39"/>
      <c r="C145" s="40"/>
      <c r="D145" s="228" t="s">
        <v>150</v>
      </c>
      <c r="E145" s="40"/>
      <c r="F145" s="229" t="s">
        <v>240</v>
      </c>
      <c r="G145" s="40"/>
      <c r="H145" s="40"/>
      <c r="I145" s="219"/>
      <c r="J145" s="40"/>
      <c r="K145" s="40"/>
      <c r="L145" s="44"/>
      <c r="M145" s="220"/>
      <c r="N145" s="221"/>
      <c r="O145" s="84"/>
      <c r="P145" s="84"/>
      <c r="Q145" s="84"/>
      <c r="R145" s="84"/>
      <c r="S145" s="84"/>
      <c r="T145" s="85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150</v>
      </c>
      <c r="AU145" s="17" t="s">
        <v>81</v>
      </c>
    </row>
    <row r="146" s="13" customFormat="1">
      <c r="A146" s="13"/>
      <c r="B146" s="230"/>
      <c r="C146" s="231"/>
      <c r="D146" s="217" t="s">
        <v>153</v>
      </c>
      <c r="E146" s="232" t="s">
        <v>135</v>
      </c>
      <c r="F146" s="233" t="s">
        <v>241</v>
      </c>
      <c r="G146" s="231"/>
      <c r="H146" s="234">
        <v>0.20000000000000001</v>
      </c>
      <c r="I146" s="235"/>
      <c r="J146" s="231"/>
      <c r="K146" s="231"/>
      <c r="L146" s="236"/>
      <c r="M146" s="237"/>
      <c r="N146" s="238"/>
      <c r="O146" s="238"/>
      <c r="P146" s="238"/>
      <c r="Q146" s="238"/>
      <c r="R146" s="238"/>
      <c r="S146" s="238"/>
      <c r="T146" s="239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0" t="s">
        <v>153</v>
      </c>
      <c r="AU146" s="240" t="s">
        <v>81</v>
      </c>
      <c r="AV146" s="13" t="s">
        <v>81</v>
      </c>
      <c r="AW146" s="13" t="s">
        <v>33</v>
      </c>
      <c r="AX146" s="13" t="s">
        <v>79</v>
      </c>
      <c r="AY146" s="240" t="s">
        <v>113</v>
      </c>
    </row>
    <row r="147" s="2" customFormat="1" ht="21.75" customHeight="1">
      <c r="A147" s="38"/>
      <c r="B147" s="39"/>
      <c r="C147" s="204" t="s">
        <v>242</v>
      </c>
      <c r="D147" s="204" t="s">
        <v>117</v>
      </c>
      <c r="E147" s="205" t="s">
        <v>243</v>
      </c>
      <c r="F147" s="206" t="s">
        <v>244</v>
      </c>
      <c r="G147" s="207" t="s">
        <v>164</v>
      </c>
      <c r="H147" s="208">
        <v>0.20000000000000001</v>
      </c>
      <c r="I147" s="209"/>
      <c r="J147" s="210">
        <f>ROUND(I147*H147,2)</f>
        <v>0</v>
      </c>
      <c r="K147" s="206" t="s">
        <v>147</v>
      </c>
      <c r="L147" s="44"/>
      <c r="M147" s="211" t="s">
        <v>19</v>
      </c>
      <c r="N147" s="212" t="s">
        <v>42</v>
      </c>
      <c r="O147" s="84"/>
      <c r="P147" s="213">
        <f>O147*H147</f>
        <v>0</v>
      </c>
      <c r="Q147" s="213">
        <v>0</v>
      </c>
      <c r="R147" s="213">
        <f>Q147*H147</f>
        <v>0</v>
      </c>
      <c r="S147" s="213">
        <v>0</v>
      </c>
      <c r="T147" s="214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15" t="s">
        <v>134</v>
      </c>
      <c r="AT147" s="215" t="s">
        <v>117</v>
      </c>
      <c r="AU147" s="215" t="s">
        <v>81</v>
      </c>
      <c r="AY147" s="17" t="s">
        <v>113</v>
      </c>
      <c r="BE147" s="216">
        <f>IF(N147="základní",J147,0)</f>
        <v>0</v>
      </c>
      <c r="BF147" s="216">
        <f>IF(N147="snížená",J147,0)</f>
        <v>0</v>
      </c>
      <c r="BG147" s="216">
        <f>IF(N147="zákl. přenesená",J147,0)</f>
        <v>0</v>
      </c>
      <c r="BH147" s="216">
        <f>IF(N147="sníž. přenesená",J147,0)</f>
        <v>0</v>
      </c>
      <c r="BI147" s="216">
        <f>IF(N147="nulová",J147,0)</f>
        <v>0</v>
      </c>
      <c r="BJ147" s="17" t="s">
        <v>79</v>
      </c>
      <c r="BK147" s="216">
        <f>ROUND(I147*H147,2)</f>
        <v>0</v>
      </c>
      <c r="BL147" s="17" t="s">
        <v>134</v>
      </c>
      <c r="BM147" s="215" t="s">
        <v>245</v>
      </c>
    </row>
    <row r="148" s="2" customFormat="1">
      <c r="A148" s="38"/>
      <c r="B148" s="39"/>
      <c r="C148" s="40"/>
      <c r="D148" s="217" t="s">
        <v>123</v>
      </c>
      <c r="E148" s="40"/>
      <c r="F148" s="218" t="s">
        <v>246</v>
      </c>
      <c r="G148" s="40"/>
      <c r="H148" s="40"/>
      <c r="I148" s="219"/>
      <c r="J148" s="40"/>
      <c r="K148" s="40"/>
      <c r="L148" s="44"/>
      <c r="M148" s="220"/>
      <c r="N148" s="221"/>
      <c r="O148" s="84"/>
      <c r="P148" s="84"/>
      <c r="Q148" s="84"/>
      <c r="R148" s="84"/>
      <c r="S148" s="84"/>
      <c r="T148" s="85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123</v>
      </c>
      <c r="AU148" s="17" t="s">
        <v>81</v>
      </c>
    </row>
    <row r="149" s="2" customFormat="1">
      <c r="A149" s="38"/>
      <c r="B149" s="39"/>
      <c r="C149" s="40"/>
      <c r="D149" s="228" t="s">
        <v>150</v>
      </c>
      <c r="E149" s="40"/>
      <c r="F149" s="229" t="s">
        <v>247</v>
      </c>
      <c r="G149" s="40"/>
      <c r="H149" s="40"/>
      <c r="I149" s="219"/>
      <c r="J149" s="40"/>
      <c r="K149" s="40"/>
      <c r="L149" s="44"/>
      <c r="M149" s="220"/>
      <c r="N149" s="221"/>
      <c r="O149" s="84"/>
      <c r="P149" s="84"/>
      <c r="Q149" s="84"/>
      <c r="R149" s="84"/>
      <c r="S149" s="84"/>
      <c r="T149" s="85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150</v>
      </c>
      <c r="AU149" s="17" t="s">
        <v>81</v>
      </c>
    </row>
    <row r="150" s="13" customFormat="1">
      <c r="A150" s="13"/>
      <c r="B150" s="230"/>
      <c r="C150" s="231"/>
      <c r="D150" s="217" t="s">
        <v>153</v>
      </c>
      <c r="E150" s="232" t="s">
        <v>19</v>
      </c>
      <c r="F150" s="233" t="s">
        <v>135</v>
      </c>
      <c r="G150" s="231"/>
      <c r="H150" s="234">
        <v>0.20000000000000001</v>
      </c>
      <c r="I150" s="235"/>
      <c r="J150" s="231"/>
      <c r="K150" s="231"/>
      <c r="L150" s="236"/>
      <c r="M150" s="237"/>
      <c r="N150" s="238"/>
      <c r="O150" s="238"/>
      <c r="P150" s="238"/>
      <c r="Q150" s="238"/>
      <c r="R150" s="238"/>
      <c r="S150" s="238"/>
      <c r="T150" s="239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0" t="s">
        <v>153</v>
      </c>
      <c r="AU150" s="240" t="s">
        <v>81</v>
      </c>
      <c r="AV150" s="13" t="s">
        <v>81</v>
      </c>
      <c r="AW150" s="13" t="s">
        <v>33</v>
      </c>
      <c r="AX150" s="13" t="s">
        <v>79</v>
      </c>
      <c r="AY150" s="240" t="s">
        <v>113</v>
      </c>
    </row>
    <row r="151" s="2" customFormat="1" ht="24.15" customHeight="1">
      <c r="A151" s="38"/>
      <c r="B151" s="39"/>
      <c r="C151" s="204" t="s">
        <v>248</v>
      </c>
      <c r="D151" s="204" t="s">
        <v>117</v>
      </c>
      <c r="E151" s="205" t="s">
        <v>249</v>
      </c>
      <c r="F151" s="206" t="s">
        <v>250</v>
      </c>
      <c r="G151" s="207" t="s">
        <v>164</v>
      </c>
      <c r="H151" s="208">
        <v>0.40000000000000002</v>
      </c>
      <c r="I151" s="209"/>
      <c r="J151" s="210">
        <f>ROUND(I151*H151,2)</f>
        <v>0</v>
      </c>
      <c r="K151" s="206" t="s">
        <v>147</v>
      </c>
      <c r="L151" s="44"/>
      <c r="M151" s="211" t="s">
        <v>19</v>
      </c>
      <c r="N151" s="212" t="s">
        <v>42</v>
      </c>
      <c r="O151" s="84"/>
      <c r="P151" s="213">
        <f>O151*H151</f>
        <v>0</v>
      </c>
      <c r="Q151" s="213">
        <v>0</v>
      </c>
      <c r="R151" s="213">
        <f>Q151*H151</f>
        <v>0</v>
      </c>
      <c r="S151" s="213">
        <v>0</v>
      </c>
      <c r="T151" s="214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15" t="s">
        <v>134</v>
      </c>
      <c r="AT151" s="215" t="s">
        <v>117</v>
      </c>
      <c r="AU151" s="215" t="s">
        <v>81</v>
      </c>
      <c r="AY151" s="17" t="s">
        <v>113</v>
      </c>
      <c r="BE151" s="216">
        <f>IF(N151="základní",J151,0)</f>
        <v>0</v>
      </c>
      <c r="BF151" s="216">
        <f>IF(N151="snížená",J151,0)</f>
        <v>0</v>
      </c>
      <c r="BG151" s="216">
        <f>IF(N151="zákl. přenesená",J151,0)</f>
        <v>0</v>
      </c>
      <c r="BH151" s="216">
        <f>IF(N151="sníž. přenesená",J151,0)</f>
        <v>0</v>
      </c>
      <c r="BI151" s="216">
        <f>IF(N151="nulová",J151,0)</f>
        <v>0</v>
      </c>
      <c r="BJ151" s="17" t="s">
        <v>79</v>
      </c>
      <c r="BK151" s="216">
        <f>ROUND(I151*H151,2)</f>
        <v>0</v>
      </c>
      <c r="BL151" s="17" t="s">
        <v>134</v>
      </c>
      <c r="BM151" s="215" t="s">
        <v>251</v>
      </c>
    </row>
    <row r="152" s="2" customFormat="1">
      <c r="A152" s="38"/>
      <c r="B152" s="39"/>
      <c r="C152" s="40"/>
      <c r="D152" s="217" t="s">
        <v>123</v>
      </c>
      <c r="E152" s="40"/>
      <c r="F152" s="218" t="s">
        <v>252</v>
      </c>
      <c r="G152" s="40"/>
      <c r="H152" s="40"/>
      <c r="I152" s="219"/>
      <c r="J152" s="40"/>
      <c r="K152" s="40"/>
      <c r="L152" s="44"/>
      <c r="M152" s="220"/>
      <c r="N152" s="221"/>
      <c r="O152" s="84"/>
      <c r="P152" s="84"/>
      <c r="Q152" s="84"/>
      <c r="R152" s="84"/>
      <c r="S152" s="84"/>
      <c r="T152" s="85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123</v>
      </c>
      <c r="AU152" s="17" t="s">
        <v>81</v>
      </c>
    </row>
    <row r="153" s="2" customFormat="1">
      <c r="A153" s="38"/>
      <c r="B153" s="39"/>
      <c r="C153" s="40"/>
      <c r="D153" s="228" t="s">
        <v>150</v>
      </c>
      <c r="E153" s="40"/>
      <c r="F153" s="229" t="s">
        <v>253</v>
      </c>
      <c r="G153" s="40"/>
      <c r="H153" s="40"/>
      <c r="I153" s="219"/>
      <c r="J153" s="40"/>
      <c r="K153" s="40"/>
      <c r="L153" s="44"/>
      <c r="M153" s="220"/>
      <c r="N153" s="221"/>
      <c r="O153" s="84"/>
      <c r="P153" s="84"/>
      <c r="Q153" s="84"/>
      <c r="R153" s="84"/>
      <c r="S153" s="84"/>
      <c r="T153" s="85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150</v>
      </c>
      <c r="AU153" s="17" t="s">
        <v>81</v>
      </c>
    </row>
    <row r="154" s="13" customFormat="1">
      <c r="A154" s="13"/>
      <c r="B154" s="230"/>
      <c r="C154" s="231"/>
      <c r="D154" s="217" t="s">
        <v>153</v>
      </c>
      <c r="E154" s="232" t="s">
        <v>19</v>
      </c>
      <c r="F154" s="233" t="s">
        <v>254</v>
      </c>
      <c r="G154" s="231"/>
      <c r="H154" s="234">
        <v>0.40000000000000002</v>
      </c>
      <c r="I154" s="235"/>
      <c r="J154" s="231"/>
      <c r="K154" s="231"/>
      <c r="L154" s="236"/>
      <c r="M154" s="237"/>
      <c r="N154" s="238"/>
      <c r="O154" s="238"/>
      <c r="P154" s="238"/>
      <c r="Q154" s="238"/>
      <c r="R154" s="238"/>
      <c r="S154" s="238"/>
      <c r="T154" s="239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0" t="s">
        <v>153</v>
      </c>
      <c r="AU154" s="240" t="s">
        <v>81</v>
      </c>
      <c r="AV154" s="13" t="s">
        <v>81</v>
      </c>
      <c r="AW154" s="13" t="s">
        <v>33</v>
      </c>
      <c r="AX154" s="13" t="s">
        <v>79</v>
      </c>
      <c r="AY154" s="240" t="s">
        <v>113</v>
      </c>
    </row>
    <row r="155" s="12" customFormat="1" ht="22.8" customHeight="1">
      <c r="A155" s="12"/>
      <c r="B155" s="188"/>
      <c r="C155" s="189"/>
      <c r="D155" s="190" t="s">
        <v>70</v>
      </c>
      <c r="E155" s="202" t="s">
        <v>255</v>
      </c>
      <c r="F155" s="202" t="s">
        <v>256</v>
      </c>
      <c r="G155" s="189"/>
      <c r="H155" s="189"/>
      <c r="I155" s="192"/>
      <c r="J155" s="203">
        <f>BK155</f>
        <v>0</v>
      </c>
      <c r="K155" s="189"/>
      <c r="L155" s="194"/>
      <c r="M155" s="195"/>
      <c r="N155" s="196"/>
      <c r="O155" s="196"/>
      <c r="P155" s="197">
        <f>SUM(P156:P158)</f>
        <v>0</v>
      </c>
      <c r="Q155" s="196"/>
      <c r="R155" s="197">
        <f>SUM(R156:R158)</f>
        <v>0</v>
      </c>
      <c r="S155" s="196"/>
      <c r="T155" s="198">
        <f>SUM(T156:T158)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199" t="s">
        <v>79</v>
      </c>
      <c r="AT155" s="200" t="s">
        <v>70</v>
      </c>
      <c r="AU155" s="200" t="s">
        <v>79</v>
      </c>
      <c r="AY155" s="199" t="s">
        <v>113</v>
      </c>
      <c r="BK155" s="201">
        <f>SUM(BK156:BK158)</f>
        <v>0</v>
      </c>
    </row>
    <row r="156" s="2" customFormat="1" ht="24.15" customHeight="1">
      <c r="A156" s="38"/>
      <c r="B156" s="39"/>
      <c r="C156" s="204" t="s">
        <v>257</v>
      </c>
      <c r="D156" s="204" t="s">
        <v>117</v>
      </c>
      <c r="E156" s="205" t="s">
        <v>258</v>
      </c>
      <c r="F156" s="206" t="s">
        <v>259</v>
      </c>
      <c r="G156" s="207" t="s">
        <v>260</v>
      </c>
      <c r="H156" s="208">
        <v>0.88600000000000001</v>
      </c>
      <c r="I156" s="209"/>
      <c r="J156" s="210">
        <f>ROUND(I156*H156,2)</f>
        <v>0</v>
      </c>
      <c r="K156" s="206" t="s">
        <v>147</v>
      </c>
      <c r="L156" s="44"/>
      <c r="M156" s="211" t="s">
        <v>19</v>
      </c>
      <c r="N156" s="212" t="s">
        <v>42</v>
      </c>
      <c r="O156" s="84"/>
      <c r="P156" s="213">
        <f>O156*H156</f>
        <v>0</v>
      </c>
      <c r="Q156" s="213">
        <v>0</v>
      </c>
      <c r="R156" s="213">
        <f>Q156*H156</f>
        <v>0</v>
      </c>
      <c r="S156" s="213">
        <v>0</v>
      </c>
      <c r="T156" s="214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15" t="s">
        <v>134</v>
      </c>
      <c r="AT156" s="215" t="s">
        <v>117</v>
      </c>
      <c r="AU156" s="215" t="s">
        <v>81</v>
      </c>
      <c r="AY156" s="17" t="s">
        <v>113</v>
      </c>
      <c r="BE156" s="216">
        <f>IF(N156="základní",J156,0)</f>
        <v>0</v>
      </c>
      <c r="BF156" s="216">
        <f>IF(N156="snížená",J156,0)</f>
        <v>0</v>
      </c>
      <c r="BG156" s="216">
        <f>IF(N156="zákl. přenesená",J156,0)</f>
        <v>0</v>
      </c>
      <c r="BH156" s="216">
        <f>IF(N156="sníž. přenesená",J156,0)</f>
        <v>0</v>
      </c>
      <c r="BI156" s="216">
        <f>IF(N156="nulová",J156,0)</f>
        <v>0</v>
      </c>
      <c r="BJ156" s="17" t="s">
        <v>79</v>
      </c>
      <c r="BK156" s="216">
        <f>ROUND(I156*H156,2)</f>
        <v>0</v>
      </c>
      <c r="BL156" s="17" t="s">
        <v>134</v>
      </c>
      <c r="BM156" s="215" t="s">
        <v>261</v>
      </c>
    </row>
    <row r="157" s="2" customFormat="1">
      <c r="A157" s="38"/>
      <c r="B157" s="39"/>
      <c r="C157" s="40"/>
      <c r="D157" s="217" t="s">
        <v>123</v>
      </c>
      <c r="E157" s="40"/>
      <c r="F157" s="218" t="s">
        <v>262</v>
      </c>
      <c r="G157" s="40"/>
      <c r="H157" s="40"/>
      <c r="I157" s="219"/>
      <c r="J157" s="40"/>
      <c r="K157" s="40"/>
      <c r="L157" s="44"/>
      <c r="M157" s="220"/>
      <c r="N157" s="221"/>
      <c r="O157" s="84"/>
      <c r="P157" s="84"/>
      <c r="Q157" s="84"/>
      <c r="R157" s="84"/>
      <c r="S157" s="84"/>
      <c r="T157" s="85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123</v>
      </c>
      <c r="AU157" s="17" t="s">
        <v>81</v>
      </c>
    </row>
    <row r="158" s="2" customFormat="1">
      <c r="A158" s="38"/>
      <c r="B158" s="39"/>
      <c r="C158" s="40"/>
      <c r="D158" s="228" t="s">
        <v>150</v>
      </c>
      <c r="E158" s="40"/>
      <c r="F158" s="229" t="s">
        <v>263</v>
      </c>
      <c r="G158" s="40"/>
      <c r="H158" s="40"/>
      <c r="I158" s="219"/>
      <c r="J158" s="40"/>
      <c r="K158" s="40"/>
      <c r="L158" s="44"/>
      <c r="M158" s="223"/>
      <c r="N158" s="224"/>
      <c r="O158" s="225"/>
      <c r="P158" s="225"/>
      <c r="Q158" s="225"/>
      <c r="R158" s="225"/>
      <c r="S158" s="225"/>
      <c r="T158" s="226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150</v>
      </c>
      <c r="AU158" s="17" t="s">
        <v>81</v>
      </c>
    </row>
    <row r="159" s="2" customFormat="1" ht="6.96" customHeight="1">
      <c r="A159" s="38"/>
      <c r="B159" s="59"/>
      <c r="C159" s="60"/>
      <c r="D159" s="60"/>
      <c r="E159" s="60"/>
      <c r="F159" s="60"/>
      <c r="G159" s="60"/>
      <c r="H159" s="60"/>
      <c r="I159" s="60"/>
      <c r="J159" s="60"/>
      <c r="K159" s="60"/>
      <c r="L159" s="44"/>
      <c r="M159" s="38"/>
      <c r="O159" s="38"/>
      <c r="P159" s="38"/>
      <c r="Q159" s="38"/>
      <c r="R159" s="38"/>
      <c r="S159" s="38"/>
      <c r="T159" s="38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</row>
  </sheetData>
  <sheetProtection sheet="1" autoFilter="0" formatColumns="0" formatRows="0" objects="1" scenarios="1" spinCount="100000" saltValue="aSNUyKSSJMVSN+YL5S/V2JUKKPATZgRGw0EnZHVf5zbFEEQ/WagxzFfXjWSZC+HqLYIbm7vPvYQjIki7X8f5rA==" hashValue="HDIGCJTYbHPZ//EIZuoRlwcGD+mmEfshoDFzn4Xwo1/Mq1F9R7w+3sKniL1hzTLVWifxZ/zlHlthQVqMaHTnKw==" algorithmName="SHA-512" password="CC35"/>
  <autoFilter ref="C81:K158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hyperlinks>
    <hyperlink ref="F87" r:id="rId1" display="https://podminky.urs.cz/item/CS_URS_2025_01/111151132"/>
    <hyperlink ref="F92" r:id="rId2" display="https://podminky.urs.cz/item/CS_URS_2025_01/183101221"/>
    <hyperlink ref="F99" r:id="rId3" display="https://podminky.urs.cz/item/CS_URS_2025_01/184102114"/>
    <hyperlink ref="F110" r:id="rId4" display="https://podminky.urs.cz/item/CS_URS_2025_01/184215133"/>
    <hyperlink ref="F123" r:id="rId5" display="https://podminky.urs.cz/item/CS_URS_2025_01/184813121"/>
    <hyperlink ref="F127" r:id="rId6" display="https://podminky.urs.cz/item/CS_URS_2025_01/184816111"/>
    <hyperlink ref="F138" r:id="rId7" display="https://podminky.urs.cz/item/CS_URS_2025_01/184911432"/>
    <hyperlink ref="F145" r:id="rId8" display="https://podminky.urs.cz/item/CS_URS_2025_01/185804311"/>
    <hyperlink ref="F149" r:id="rId9" display="https://podminky.urs.cz/item/CS_URS_2025_01/185851121"/>
    <hyperlink ref="F153" r:id="rId10" display="https://podminky.urs.cz/item/CS_URS_2025_01/185851129"/>
    <hyperlink ref="F158" r:id="rId11" display="https://podminky.urs.cz/item/CS_URS_2025_01/9982313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2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28"/>
      <c r="C3" s="129"/>
      <c r="D3" s="129"/>
      <c r="E3" s="129"/>
      <c r="F3" s="129"/>
      <c r="G3" s="129"/>
      <c r="H3" s="20"/>
    </row>
    <row r="4" s="1" customFormat="1" ht="24.96" customHeight="1">
      <c r="B4" s="20"/>
      <c r="C4" s="130" t="s">
        <v>264</v>
      </c>
      <c r="H4" s="20"/>
    </row>
    <row r="5" s="1" customFormat="1" ht="12" customHeight="1">
      <c r="B5" s="20"/>
      <c r="C5" s="251" t="s">
        <v>13</v>
      </c>
      <c r="D5" s="140" t="s">
        <v>14</v>
      </c>
      <c r="E5" s="1"/>
      <c r="F5" s="1"/>
      <c r="H5" s="20"/>
    </row>
    <row r="6" s="1" customFormat="1" ht="36.96" customHeight="1">
      <c r="B6" s="20"/>
      <c r="C6" s="252" t="s">
        <v>16</v>
      </c>
      <c r="D6" s="253" t="s">
        <v>17</v>
      </c>
      <c r="E6" s="1"/>
      <c r="F6" s="1"/>
      <c r="H6" s="20"/>
    </row>
    <row r="7" s="1" customFormat="1" ht="16.5" customHeight="1">
      <c r="B7" s="20"/>
      <c r="C7" s="132" t="s">
        <v>23</v>
      </c>
      <c r="D7" s="137" t="str">
        <f>'Rekapitulace stavby'!AN8</f>
        <v>12. 6. 2025</v>
      </c>
      <c r="H7" s="20"/>
    </row>
    <row r="8" s="2" customFormat="1" ht="10.8" customHeight="1">
      <c r="A8" s="38"/>
      <c r="B8" s="44"/>
      <c r="C8" s="38"/>
      <c r="D8" s="38"/>
      <c r="E8" s="38"/>
      <c r="F8" s="38"/>
      <c r="G8" s="38"/>
      <c r="H8" s="44"/>
    </row>
    <row r="9" s="11" customFormat="1" ht="29.28" customHeight="1">
      <c r="A9" s="177"/>
      <c r="B9" s="254"/>
      <c r="C9" s="255" t="s">
        <v>52</v>
      </c>
      <c r="D9" s="256" t="s">
        <v>53</v>
      </c>
      <c r="E9" s="256" t="s">
        <v>99</v>
      </c>
      <c r="F9" s="257" t="s">
        <v>265</v>
      </c>
      <c r="G9" s="177"/>
      <c r="H9" s="254"/>
    </row>
    <row r="10" s="2" customFormat="1" ht="26.4" customHeight="1">
      <c r="A10" s="38"/>
      <c r="B10" s="44"/>
      <c r="C10" s="258" t="s">
        <v>82</v>
      </c>
      <c r="D10" s="258" t="s">
        <v>83</v>
      </c>
      <c r="E10" s="38"/>
      <c r="F10" s="38"/>
      <c r="G10" s="38"/>
      <c r="H10" s="44"/>
    </row>
    <row r="11" s="2" customFormat="1" ht="16.8" customHeight="1">
      <c r="A11" s="38"/>
      <c r="B11" s="44"/>
      <c r="C11" s="259" t="s">
        <v>266</v>
      </c>
      <c r="D11" s="260" t="s">
        <v>19</v>
      </c>
      <c r="E11" s="261" t="s">
        <v>157</v>
      </c>
      <c r="F11" s="262">
        <v>0</v>
      </c>
      <c r="G11" s="38"/>
      <c r="H11" s="44"/>
    </row>
    <row r="12" s="2" customFormat="1" ht="16.8" customHeight="1">
      <c r="A12" s="38"/>
      <c r="B12" s="44"/>
      <c r="C12" s="259" t="s">
        <v>133</v>
      </c>
      <c r="D12" s="260" t="s">
        <v>19</v>
      </c>
      <c r="E12" s="261" t="s">
        <v>19</v>
      </c>
      <c r="F12" s="262">
        <v>4</v>
      </c>
      <c r="G12" s="38"/>
      <c r="H12" s="44"/>
    </row>
    <row r="13" s="2" customFormat="1" ht="16.8" customHeight="1">
      <c r="A13" s="38"/>
      <c r="B13" s="44"/>
      <c r="C13" s="263" t="s">
        <v>133</v>
      </c>
      <c r="D13" s="263" t="s">
        <v>134</v>
      </c>
      <c r="E13" s="17" t="s">
        <v>19</v>
      </c>
      <c r="F13" s="264">
        <v>4</v>
      </c>
      <c r="G13" s="38"/>
      <c r="H13" s="44"/>
    </row>
    <row r="14" s="2" customFormat="1" ht="16.8" customHeight="1">
      <c r="A14" s="38"/>
      <c r="B14" s="44"/>
      <c r="C14" s="265" t="s">
        <v>267</v>
      </c>
      <c r="D14" s="38"/>
      <c r="E14" s="38"/>
      <c r="F14" s="38"/>
      <c r="G14" s="38"/>
      <c r="H14" s="44"/>
    </row>
    <row r="15" s="2" customFormat="1">
      <c r="A15" s="38"/>
      <c r="B15" s="44"/>
      <c r="C15" s="263" t="s">
        <v>155</v>
      </c>
      <c r="D15" s="263" t="s">
        <v>156</v>
      </c>
      <c r="E15" s="17" t="s">
        <v>157</v>
      </c>
      <c r="F15" s="264">
        <v>4</v>
      </c>
      <c r="G15" s="38"/>
      <c r="H15" s="44"/>
    </row>
    <row r="16" s="2" customFormat="1" ht="16.8" customHeight="1">
      <c r="A16" s="38"/>
      <c r="B16" s="44"/>
      <c r="C16" s="263" t="s">
        <v>167</v>
      </c>
      <c r="D16" s="263" t="s">
        <v>168</v>
      </c>
      <c r="E16" s="17" t="s">
        <v>157</v>
      </c>
      <c r="F16" s="264">
        <v>4</v>
      </c>
      <c r="G16" s="38"/>
      <c r="H16" s="44"/>
    </row>
    <row r="17" s="2" customFormat="1" ht="16.8" customHeight="1">
      <c r="A17" s="38"/>
      <c r="B17" s="44"/>
      <c r="C17" s="263" t="s">
        <v>184</v>
      </c>
      <c r="D17" s="263" t="s">
        <v>185</v>
      </c>
      <c r="E17" s="17" t="s">
        <v>157</v>
      </c>
      <c r="F17" s="264">
        <v>4</v>
      </c>
      <c r="G17" s="38"/>
      <c r="H17" s="44"/>
    </row>
    <row r="18" s="2" customFormat="1" ht="16.8" customHeight="1">
      <c r="A18" s="38"/>
      <c r="B18" s="44"/>
      <c r="C18" s="263" t="s">
        <v>202</v>
      </c>
      <c r="D18" s="263" t="s">
        <v>203</v>
      </c>
      <c r="E18" s="17" t="s">
        <v>157</v>
      </c>
      <c r="F18" s="264">
        <v>4</v>
      </c>
      <c r="G18" s="38"/>
      <c r="H18" s="44"/>
    </row>
    <row r="19" s="2" customFormat="1" ht="16.8" customHeight="1">
      <c r="A19" s="38"/>
      <c r="B19" s="44"/>
      <c r="C19" s="263" t="s">
        <v>207</v>
      </c>
      <c r="D19" s="263" t="s">
        <v>208</v>
      </c>
      <c r="E19" s="17" t="s">
        <v>157</v>
      </c>
      <c r="F19" s="264">
        <v>4</v>
      </c>
      <c r="G19" s="38"/>
      <c r="H19" s="44"/>
    </row>
    <row r="20" s="2" customFormat="1" ht="16.8" customHeight="1">
      <c r="A20" s="38"/>
      <c r="B20" s="44"/>
      <c r="C20" s="263" t="s">
        <v>219</v>
      </c>
      <c r="D20" s="263" t="s">
        <v>220</v>
      </c>
      <c r="E20" s="17" t="s">
        <v>157</v>
      </c>
      <c r="F20" s="264">
        <v>4</v>
      </c>
      <c r="G20" s="38"/>
      <c r="H20" s="44"/>
    </row>
    <row r="21" s="2" customFormat="1" ht="16.8" customHeight="1">
      <c r="A21" s="38"/>
      <c r="B21" s="44"/>
      <c r="C21" s="263" t="s">
        <v>224</v>
      </c>
      <c r="D21" s="263" t="s">
        <v>225</v>
      </c>
      <c r="E21" s="17" t="s">
        <v>146</v>
      </c>
      <c r="F21" s="264">
        <v>4</v>
      </c>
      <c r="G21" s="38"/>
      <c r="H21" s="44"/>
    </row>
    <row r="22" s="2" customFormat="1" ht="16.8" customHeight="1">
      <c r="A22" s="38"/>
      <c r="B22" s="44"/>
      <c r="C22" s="263" t="s">
        <v>236</v>
      </c>
      <c r="D22" s="263" t="s">
        <v>237</v>
      </c>
      <c r="E22" s="17" t="s">
        <v>164</v>
      </c>
      <c r="F22" s="264">
        <v>0.20000000000000001</v>
      </c>
      <c r="G22" s="38"/>
      <c r="H22" s="44"/>
    </row>
    <row r="23" s="2" customFormat="1" ht="16.8" customHeight="1">
      <c r="A23" s="38"/>
      <c r="B23" s="44"/>
      <c r="C23" s="263" t="s">
        <v>162</v>
      </c>
      <c r="D23" s="263" t="s">
        <v>163</v>
      </c>
      <c r="E23" s="17" t="s">
        <v>164</v>
      </c>
      <c r="F23" s="264">
        <v>2.3999999999999999</v>
      </c>
      <c r="G23" s="38"/>
      <c r="H23" s="44"/>
    </row>
    <row r="24" s="2" customFormat="1" ht="16.8" customHeight="1">
      <c r="A24" s="38"/>
      <c r="B24" s="44"/>
      <c r="C24" s="263" t="s">
        <v>231</v>
      </c>
      <c r="D24" s="263" t="s">
        <v>232</v>
      </c>
      <c r="E24" s="17" t="s">
        <v>164</v>
      </c>
      <c r="F24" s="264">
        <v>0.59999999999999998</v>
      </c>
      <c r="G24" s="38"/>
      <c r="H24" s="44"/>
    </row>
    <row r="25" s="2" customFormat="1" ht="16.8" customHeight="1">
      <c r="A25" s="38"/>
      <c r="B25" s="44"/>
      <c r="C25" s="263" t="s">
        <v>213</v>
      </c>
      <c r="D25" s="263" t="s">
        <v>214</v>
      </c>
      <c r="E25" s="17" t="s">
        <v>215</v>
      </c>
      <c r="F25" s="264">
        <v>0.29999999999999999</v>
      </c>
      <c r="G25" s="38"/>
      <c r="H25" s="44"/>
    </row>
    <row r="26" s="2" customFormat="1" ht="16.8" customHeight="1">
      <c r="A26" s="38"/>
      <c r="B26" s="44"/>
      <c r="C26" s="263" t="s">
        <v>189</v>
      </c>
      <c r="D26" s="263" t="s">
        <v>190</v>
      </c>
      <c r="E26" s="17" t="s">
        <v>157</v>
      </c>
      <c r="F26" s="264">
        <v>12</v>
      </c>
      <c r="G26" s="38"/>
      <c r="H26" s="44"/>
    </row>
    <row r="27" s="2" customFormat="1" ht="16.8" customHeight="1">
      <c r="A27" s="38"/>
      <c r="B27" s="44"/>
      <c r="C27" s="263" t="s">
        <v>194</v>
      </c>
      <c r="D27" s="263" t="s">
        <v>195</v>
      </c>
      <c r="E27" s="17" t="s">
        <v>157</v>
      </c>
      <c r="F27" s="264">
        <v>12</v>
      </c>
      <c r="G27" s="38"/>
      <c r="H27" s="44"/>
    </row>
    <row r="28" s="2" customFormat="1" ht="16.8" customHeight="1">
      <c r="A28" s="38"/>
      <c r="B28" s="44"/>
      <c r="C28" s="263" t="s">
        <v>198</v>
      </c>
      <c r="D28" s="263" t="s">
        <v>199</v>
      </c>
      <c r="E28" s="17" t="s">
        <v>157</v>
      </c>
      <c r="F28" s="264">
        <v>12</v>
      </c>
      <c r="G28" s="38"/>
      <c r="H28" s="44"/>
    </row>
    <row r="29" s="2" customFormat="1" ht="16.8" customHeight="1">
      <c r="A29" s="38"/>
      <c r="B29" s="44"/>
      <c r="C29" s="259" t="s">
        <v>135</v>
      </c>
      <c r="D29" s="260" t="s">
        <v>19</v>
      </c>
      <c r="E29" s="261" t="s">
        <v>19</v>
      </c>
      <c r="F29" s="262">
        <v>0.20000000000000001</v>
      </c>
      <c r="G29" s="38"/>
      <c r="H29" s="44"/>
    </row>
    <row r="30" s="2" customFormat="1" ht="16.8" customHeight="1">
      <c r="A30" s="38"/>
      <c r="B30" s="44"/>
      <c r="C30" s="263" t="s">
        <v>135</v>
      </c>
      <c r="D30" s="263" t="s">
        <v>241</v>
      </c>
      <c r="E30" s="17" t="s">
        <v>19</v>
      </c>
      <c r="F30" s="264">
        <v>0.20000000000000001</v>
      </c>
      <c r="G30" s="38"/>
      <c r="H30" s="44"/>
    </row>
    <row r="31" s="2" customFormat="1" ht="16.8" customHeight="1">
      <c r="A31" s="38"/>
      <c r="B31" s="44"/>
      <c r="C31" s="265" t="s">
        <v>267</v>
      </c>
      <c r="D31" s="38"/>
      <c r="E31" s="38"/>
      <c r="F31" s="38"/>
      <c r="G31" s="38"/>
      <c r="H31" s="44"/>
    </row>
    <row r="32" s="2" customFormat="1" ht="16.8" customHeight="1">
      <c r="A32" s="38"/>
      <c r="B32" s="44"/>
      <c r="C32" s="263" t="s">
        <v>236</v>
      </c>
      <c r="D32" s="263" t="s">
        <v>237</v>
      </c>
      <c r="E32" s="17" t="s">
        <v>164</v>
      </c>
      <c r="F32" s="264">
        <v>0.20000000000000001</v>
      </c>
      <c r="G32" s="38"/>
      <c r="H32" s="44"/>
    </row>
    <row r="33" s="2" customFormat="1" ht="16.8" customHeight="1">
      <c r="A33" s="38"/>
      <c r="B33" s="44"/>
      <c r="C33" s="263" t="s">
        <v>243</v>
      </c>
      <c r="D33" s="263" t="s">
        <v>244</v>
      </c>
      <c r="E33" s="17" t="s">
        <v>164</v>
      </c>
      <c r="F33" s="264">
        <v>0.20000000000000001</v>
      </c>
      <c r="G33" s="38"/>
      <c r="H33" s="44"/>
    </row>
    <row r="34" s="2" customFormat="1" ht="16.8" customHeight="1">
      <c r="A34" s="38"/>
      <c r="B34" s="44"/>
      <c r="C34" s="263" t="s">
        <v>249</v>
      </c>
      <c r="D34" s="263" t="s">
        <v>250</v>
      </c>
      <c r="E34" s="17" t="s">
        <v>164</v>
      </c>
      <c r="F34" s="264">
        <v>0.40000000000000002</v>
      </c>
      <c r="G34" s="38"/>
      <c r="H34" s="44"/>
    </row>
    <row r="35" s="2" customFormat="1" ht="7.44" customHeight="1">
      <c r="A35" s="38"/>
      <c r="B35" s="156"/>
      <c r="C35" s="157"/>
      <c r="D35" s="157"/>
      <c r="E35" s="157"/>
      <c r="F35" s="157"/>
      <c r="G35" s="157"/>
      <c r="H35" s="44"/>
    </row>
    <row r="36" s="2" customFormat="1">
      <c r="A36" s="38"/>
      <c r="B36" s="38"/>
      <c r="C36" s="38"/>
      <c r="D36" s="38"/>
      <c r="E36" s="38"/>
      <c r="F36" s="38"/>
      <c r="G36" s="38"/>
      <c r="H36" s="38"/>
    </row>
  </sheetData>
  <sheetProtection sheet="1" formatColumns="0" formatRows="0" objects="1" scenarios="1" spinCount="100000" saltValue="gtxXE+J5Ydn9DFr/7pbyWKl2c7FKHGkDBK/t/a8kSO6i1SfunHP+Kl3O+oJNBbU2rENFOUSU5WiUV6ON2yK0pQ==" hashValue="jCGMiIg1BRH/3XTT0GoPiCyx4+VOenex+xP9BbL5mjZVl4ieWcDBzQvg7YZdm8jwZmpRB3ref93VH6DxEOINJQ==" algorithmName="SHA-512" password="CC35"/>
  <mergeCells count="2">
    <mergeCell ref="D5:F5"/>
    <mergeCell ref="D6:F6"/>
  </mergeCells>
  <pageSetup paperSize="9" orientation="portrait" blackAndWhite="1" fitToHeight="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43"/>
  </sheetViews>
  <cols>
    <col min="1" max="1" width="8.332031" style="266" customWidth="1"/>
    <col min="2" max="2" width="1.667969" style="266" customWidth="1"/>
    <col min="3" max="4" width="5" style="266" customWidth="1"/>
    <col min="5" max="5" width="11.66016" style="266" customWidth="1"/>
    <col min="6" max="6" width="9.160156" style="266" customWidth="1"/>
    <col min="7" max="7" width="5" style="266" customWidth="1"/>
    <col min="8" max="8" width="77.83203" style="266" customWidth="1"/>
    <col min="9" max="10" width="20" style="266" customWidth="1"/>
    <col min="11" max="11" width="1.667969" style="266" customWidth="1"/>
  </cols>
  <sheetData>
    <row r="1" s="1" customFormat="1" ht="37.5" customHeight="1"/>
    <row r="2" s="1" customFormat="1" ht="7.5" customHeight="1">
      <c r="B2" s="267"/>
      <c r="C2" s="268"/>
      <c r="D2" s="268"/>
      <c r="E2" s="268"/>
      <c r="F2" s="268"/>
      <c r="G2" s="268"/>
      <c r="H2" s="268"/>
      <c r="I2" s="268"/>
      <c r="J2" s="268"/>
      <c r="K2" s="269"/>
    </row>
    <row r="3" s="14" customFormat="1" ht="45" customHeight="1">
      <c r="B3" s="270"/>
      <c r="C3" s="271" t="s">
        <v>268</v>
      </c>
      <c r="D3" s="271"/>
      <c r="E3" s="271"/>
      <c r="F3" s="271"/>
      <c r="G3" s="271"/>
      <c r="H3" s="271"/>
      <c r="I3" s="271"/>
      <c r="J3" s="271"/>
      <c r="K3" s="272"/>
    </row>
    <row r="4" s="1" customFormat="1" ht="25.5" customHeight="1">
      <c r="B4" s="273"/>
      <c r="C4" s="274" t="s">
        <v>269</v>
      </c>
      <c r="D4" s="274"/>
      <c r="E4" s="274"/>
      <c r="F4" s="274"/>
      <c r="G4" s="274"/>
      <c r="H4" s="274"/>
      <c r="I4" s="274"/>
      <c r="J4" s="274"/>
      <c r="K4" s="275"/>
    </row>
    <row r="5" s="1" customFormat="1" ht="5.25" customHeight="1">
      <c r="B5" s="273"/>
      <c r="C5" s="276"/>
      <c r="D5" s="276"/>
      <c r="E5" s="276"/>
      <c r="F5" s="276"/>
      <c r="G5" s="276"/>
      <c r="H5" s="276"/>
      <c r="I5" s="276"/>
      <c r="J5" s="276"/>
      <c r="K5" s="275"/>
    </row>
    <row r="6" s="1" customFormat="1" ht="15" customHeight="1">
      <c r="B6" s="273"/>
      <c r="C6" s="277" t="s">
        <v>270</v>
      </c>
      <c r="D6" s="277"/>
      <c r="E6" s="277"/>
      <c r="F6" s="277"/>
      <c r="G6" s="277"/>
      <c r="H6" s="277"/>
      <c r="I6" s="277"/>
      <c r="J6" s="277"/>
      <c r="K6" s="275"/>
    </row>
    <row r="7" s="1" customFormat="1" ht="15" customHeight="1">
      <c r="B7" s="278"/>
      <c r="C7" s="277" t="s">
        <v>271</v>
      </c>
      <c r="D7" s="277"/>
      <c r="E7" s="277"/>
      <c r="F7" s="277"/>
      <c r="G7" s="277"/>
      <c r="H7" s="277"/>
      <c r="I7" s="277"/>
      <c r="J7" s="277"/>
      <c r="K7" s="275"/>
    </row>
    <row r="8" s="1" customFormat="1" ht="12.75" customHeight="1">
      <c r="B8" s="278"/>
      <c r="C8" s="277"/>
      <c r="D8" s="277"/>
      <c r="E8" s="277"/>
      <c r="F8" s="277"/>
      <c r="G8" s="277"/>
      <c r="H8" s="277"/>
      <c r="I8" s="277"/>
      <c r="J8" s="277"/>
      <c r="K8" s="275"/>
    </row>
    <row r="9" s="1" customFormat="1" ht="15" customHeight="1">
      <c r="B9" s="278"/>
      <c r="C9" s="277" t="s">
        <v>272</v>
      </c>
      <c r="D9" s="277"/>
      <c r="E9" s="277"/>
      <c r="F9" s="277"/>
      <c r="G9" s="277"/>
      <c r="H9" s="277"/>
      <c r="I9" s="277"/>
      <c r="J9" s="277"/>
      <c r="K9" s="275"/>
    </row>
    <row r="10" s="1" customFormat="1" ht="15" customHeight="1">
      <c r="B10" s="278"/>
      <c r="C10" s="277"/>
      <c r="D10" s="277" t="s">
        <v>273</v>
      </c>
      <c r="E10" s="277"/>
      <c r="F10" s="277"/>
      <c r="G10" s="277"/>
      <c r="H10" s="277"/>
      <c r="I10" s="277"/>
      <c r="J10" s="277"/>
      <c r="K10" s="275"/>
    </row>
    <row r="11" s="1" customFormat="1" ht="15" customHeight="1">
      <c r="B11" s="278"/>
      <c r="C11" s="279"/>
      <c r="D11" s="277" t="s">
        <v>274</v>
      </c>
      <c r="E11" s="277"/>
      <c r="F11" s="277"/>
      <c r="G11" s="277"/>
      <c r="H11" s="277"/>
      <c r="I11" s="277"/>
      <c r="J11" s="277"/>
      <c r="K11" s="275"/>
    </row>
    <row r="12" s="1" customFormat="1" ht="15" customHeight="1">
      <c r="B12" s="278"/>
      <c r="C12" s="279"/>
      <c r="D12" s="277"/>
      <c r="E12" s="277"/>
      <c r="F12" s="277"/>
      <c r="G12" s="277"/>
      <c r="H12" s="277"/>
      <c r="I12" s="277"/>
      <c r="J12" s="277"/>
      <c r="K12" s="275"/>
    </row>
    <row r="13" s="1" customFormat="1" ht="15" customHeight="1">
      <c r="B13" s="278"/>
      <c r="C13" s="279"/>
      <c r="D13" s="280" t="s">
        <v>275</v>
      </c>
      <c r="E13" s="277"/>
      <c r="F13" s="277"/>
      <c r="G13" s="277"/>
      <c r="H13" s="277"/>
      <c r="I13" s="277"/>
      <c r="J13" s="277"/>
      <c r="K13" s="275"/>
    </row>
    <row r="14" s="1" customFormat="1" ht="12.75" customHeight="1">
      <c r="B14" s="278"/>
      <c r="C14" s="279"/>
      <c r="D14" s="279"/>
      <c r="E14" s="279"/>
      <c r="F14" s="279"/>
      <c r="G14" s="279"/>
      <c r="H14" s="279"/>
      <c r="I14" s="279"/>
      <c r="J14" s="279"/>
      <c r="K14" s="275"/>
    </row>
    <row r="15" s="1" customFormat="1" ht="15" customHeight="1">
      <c r="B15" s="278"/>
      <c r="C15" s="279"/>
      <c r="D15" s="277" t="s">
        <v>276</v>
      </c>
      <c r="E15" s="277"/>
      <c r="F15" s="277"/>
      <c r="G15" s="277"/>
      <c r="H15" s="277"/>
      <c r="I15" s="277"/>
      <c r="J15" s="277"/>
      <c r="K15" s="275"/>
    </row>
    <row r="16" s="1" customFormat="1" ht="15" customHeight="1">
      <c r="B16" s="278"/>
      <c r="C16" s="279"/>
      <c r="D16" s="277" t="s">
        <v>277</v>
      </c>
      <c r="E16" s="277"/>
      <c r="F16" s="277"/>
      <c r="G16" s="277"/>
      <c r="H16" s="277"/>
      <c r="I16" s="277"/>
      <c r="J16" s="277"/>
      <c r="K16" s="275"/>
    </row>
    <row r="17" s="1" customFormat="1" ht="15" customHeight="1">
      <c r="B17" s="278"/>
      <c r="C17" s="279"/>
      <c r="D17" s="277" t="s">
        <v>278</v>
      </c>
      <c r="E17" s="277"/>
      <c r="F17" s="277"/>
      <c r="G17" s="277"/>
      <c r="H17" s="277"/>
      <c r="I17" s="277"/>
      <c r="J17" s="277"/>
      <c r="K17" s="275"/>
    </row>
    <row r="18" s="1" customFormat="1" ht="15" customHeight="1">
      <c r="B18" s="278"/>
      <c r="C18" s="279"/>
      <c r="D18" s="279"/>
      <c r="E18" s="281" t="s">
        <v>78</v>
      </c>
      <c r="F18" s="277" t="s">
        <v>279</v>
      </c>
      <c r="G18" s="277"/>
      <c r="H18" s="277"/>
      <c r="I18" s="277"/>
      <c r="J18" s="277"/>
      <c r="K18" s="275"/>
    </row>
    <row r="19" s="1" customFormat="1" ht="15" customHeight="1">
      <c r="B19" s="278"/>
      <c r="C19" s="279"/>
      <c r="D19" s="279"/>
      <c r="E19" s="281" t="s">
        <v>280</v>
      </c>
      <c r="F19" s="277" t="s">
        <v>281</v>
      </c>
      <c r="G19" s="277"/>
      <c r="H19" s="277"/>
      <c r="I19" s="277"/>
      <c r="J19" s="277"/>
      <c r="K19" s="275"/>
    </row>
    <row r="20" s="1" customFormat="1" ht="15" customHeight="1">
      <c r="B20" s="278"/>
      <c r="C20" s="279"/>
      <c r="D20" s="279"/>
      <c r="E20" s="281" t="s">
        <v>282</v>
      </c>
      <c r="F20" s="277" t="s">
        <v>283</v>
      </c>
      <c r="G20" s="277"/>
      <c r="H20" s="277"/>
      <c r="I20" s="277"/>
      <c r="J20" s="277"/>
      <c r="K20" s="275"/>
    </row>
    <row r="21" s="1" customFormat="1" ht="15" customHeight="1">
      <c r="B21" s="278"/>
      <c r="C21" s="279"/>
      <c r="D21" s="279"/>
      <c r="E21" s="281" t="s">
        <v>284</v>
      </c>
      <c r="F21" s="277" t="s">
        <v>285</v>
      </c>
      <c r="G21" s="277"/>
      <c r="H21" s="277"/>
      <c r="I21" s="277"/>
      <c r="J21" s="277"/>
      <c r="K21" s="275"/>
    </row>
    <row r="22" s="1" customFormat="1" ht="15" customHeight="1">
      <c r="B22" s="278"/>
      <c r="C22" s="279"/>
      <c r="D22" s="279"/>
      <c r="E22" s="281" t="s">
        <v>286</v>
      </c>
      <c r="F22" s="277" t="s">
        <v>287</v>
      </c>
      <c r="G22" s="277"/>
      <c r="H22" s="277"/>
      <c r="I22" s="277"/>
      <c r="J22" s="277"/>
      <c r="K22" s="275"/>
    </row>
    <row r="23" s="1" customFormat="1" ht="15" customHeight="1">
      <c r="B23" s="278"/>
      <c r="C23" s="279"/>
      <c r="D23" s="279"/>
      <c r="E23" s="281" t="s">
        <v>288</v>
      </c>
      <c r="F23" s="277" t="s">
        <v>289</v>
      </c>
      <c r="G23" s="277"/>
      <c r="H23" s="277"/>
      <c r="I23" s="277"/>
      <c r="J23" s="277"/>
      <c r="K23" s="275"/>
    </row>
    <row r="24" s="1" customFormat="1" ht="12.75" customHeight="1">
      <c r="B24" s="278"/>
      <c r="C24" s="279"/>
      <c r="D24" s="279"/>
      <c r="E24" s="279"/>
      <c r="F24" s="279"/>
      <c r="G24" s="279"/>
      <c r="H24" s="279"/>
      <c r="I24" s="279"/>
      <c r="J24" s="279"/>
      <c r="K24" s="275"/>
    </row>
    <row r="25" s="1" customFormat="1" ht="15" customHeight="1">
      <c r="B25" s="278"/>
      <c r="C25" s="277" t="s">
        <v>290</v>
      </c>
      <c r="D25" s="277"/>
      <c r="E25" s="277"/>
      <c r="F25" s="277"/>
      <c r="G25" s="277"/>
      <c r="H25" s="277"/>
      <c r="I25" s="277"/>
      <c r="J25" s="277"/>
      <c r="K25" s="275"/>
    </row>
    <row r="26" s="1" customFormat="1" ht="15" customHeight="1">
      <c r="B26" s="278"/>
      <c r="C26" s="277" t="s">
        <v>291</v>
      </c>
      <c r="D26" s="277"/>
      <c r="E26" s="277"/>
      <c r="F26" s="277"/>
      <c r="G26" s="277"/>
      <c r="H26" s="277"/>
      <c r="I26" s="277"/>
      <c r="J26" s="277"/>
      <c r="K26" s="275"/>
    </row>
    <row r="27" s="1" customFormat="1" ht="15" customHeight="1">
      <c r="B27" s="278"/>
      <c r="C27" s="277"/>
      <c r="D27" s="277" t="s">
        <v>292</v>
      </c>
      <c r="E27" s="277"/>
      <c r="F27" s="277"/>
      <c r="G27" s="277"/>
      <c r="H27" s="277"/>
      <c r="I27" s="277"/>
      <c r="J27" s="277"/>
      <c r="K27" s="275"/>
    </row>
    <row r="28" s="1" customFormat="1" ht="15" customHeight="1">
      <c r="B28" s="278"/>
      <c r="C28" s="279"/>
      <c r="D28" s="277" t="s">
        <v>293</v>
      </c>
      <c r="E28" s="277"/>
      <c r="F28" s="277"/>
      <c r="G28" s="277"/>
      <c r="H28" s="277"/>
      <c r="I28" s="277"/>
      <c r="J28" s="277"/>
      <c r="K28" s="275"/>
    </row>
    <row r="29" s="1" customFormat="1" ht="12.75" customHeight="1">
      <c r="B29" s="278"/>
      <c r="C29" s="279"/>
      <c r="D29" s="279"/>
      <c r="E29" s="279"/>
      <c r="F29" s="279"/>
      <c r="G29" s="279"/>
      <c r="H29" s="279"/>
      <c r="I29" s="279"/>
      <c r="J29" s="279"/>
      <c r="K29" s="275"/>
    </row>
    <row r="30" s="1" customFormat="1" ht="15" customHeight="1">
      <c r="B30" s="278"/>
      <c r="C30" s="279"/>
      <c r="D30" s="277" t="s">
        <v>294</v>
      </c>
      <c r="E30" s="277"/>
      <c r="F30" s="277"/>
      <c r="G30" s="277"/>
      <c r="H30" s="277"/>
      <c r="I30" s="277"/>
      <c r="J30" s="277"/>
      <c r="K30" s="275"/>
    </row>
    <row r="31" s="1" customFormat="1" ht="15" customHeight="1">
      <c r="B31" s="278"/>
      <c r="C31" s="279"/>
      <c r="D31" s="277" t="s">
        <v>295</v>
      </c>
      <c r="E31" s="277"/>
      <c r="F31" s="277"/>
      <c r="G31" s="277"/>
      <c r="H31" s="277"/>
      <c r="I31" s="277"/>
      <c r="J31" s="277"/>
      <c r="K31" s="275"/>
    </row>
    <row r="32" s="1" customFormat="1" ht="12.75" customHeight="1">
      <c r="B32" s="278"/>
      <c r="C32" s="279"/>
      <c r="D32" s="279"/>
      <c r="E32" s="279"/>
      <c r="F32" s="279"/>
      <c r="G32" s="279"/>
      <c r="H32" s="279"/>
      <c r="I32" s="279"/>
      <c r="J32" s="279"/>
      <c r="K32" s="275"/>
    </row>
    <row r="33" s="1" customFormat="1" ht="15" customHeight="1">
      <c r="B33" s="278"/>
      <c r="C33" s="279"/>
      <c r="D33" s="277" t="s">
        <v>296</v>
      </c>
      <c r="E33" s="277"/>
      <c r="F33" s="277"/>
      <c r="G33" s="277"/>
      <c r="H33" s="277"/>
      <c r="I33" s="277"/>
      <c r="J33" s="277"/>
      <c r="K33" s="275"/>
    </row>
    <row r="34" s="1" customFormat="1" ht="15" customHeight="1">
      <c r="B34" s="278"/>
      <c r="C34" s="279"/>
      <c r="D34" s="277" t="s">
        <v>297</v>
      </c>
      <c r="E34" s="277"/>
      <c r="F34" s="277"/>
      <c r="G34" s="277"/>
      <c r="H34" s="277"/>
      <c r="I34" s="277"/>
      <c r="J34" s="277"/>
      <c r="K34" s="275"/>
    </row>
    <row r="35" s="1" customFormat="1" ht="15" customHeight="1">
      <c r="B35" s="278"/>
      <c r="C35" s="279"/>
      <c r="D35" s="277" t="s">
        <v>298</v>
      </c>
      <c r="E35" s="277"/>
      <c r="F35" s="277"/>
      <c r="G35" s="277"/>
      <c r="H35" s="277"/>
      <c r="I35" s="277"/>
      <c r="J35" s="277"/>
      <c r="K35" s="275"/>
    </row>
    <row r="36" s="1" customFormat="1" ht="15" customHeight="1">
      <c r="B36" s="278"/>
      <c r="C36" s="279"/>
      <c r="D36" s="277"/>
      <c r="E36" s="280" t="s">
        <v>98</v>
      </c>
      <c r="F36" s="277"/>
      <c r="G36" s="277" t="s">
        <v>299</v>
      </c>
      <c r="H36" s="277"/>
      <c r="I36" s="277"/>
      <c r="J36" s="277"/>
      <c r="K36" s="275"/>
    </row>
    <row r="37" s="1" customFormat="1" ht="30.75" customHeight="1">
      <c r="B37" s="278"/>
      <c r="C37" s="279"/>
      <c r="D37" s="277"/>
      <c r="E37" s="280" t="s">
        <v>300</v>
      </c>
      <c r="F37" s="277"/>
      <c r="G37" s="277" t="s">
        <v>301</v>
      </c>
      <c r="H37" s="277"/>
      <c r="I37" s="277"/>
      <c r="J37" s="277"/>
      <c r="K37" s="275"/>
    </row>
    <row r="38" s="1" customFormat="1" ht="15" customHeight="1">
      <c r="B38" s="278"/>
      <c r="C38" s="279"/>
      <c r="D38" s="277"/>
      <c r="E38" s="280" t="s">
        <v>52</v>
      </c>
      <c r="F38" s="277"/>
      <c r="G38" s="277" t="s">
        <v>302</v>
      </c>
      <c r="H38" s="277"/>
      <c r="I38" s="277"/>
      <c r="J38" s="277"/>
      <c r="K38" s="275"/>
    </row>
    <row r="39" s="1" customFormat="1" ht="15" customHeight="1">
      <c r="B39" s="278"/>
      <c r="C39" s="279"/>
      <c r="D39" s="277"/>
      <c r="E39" s="280" t="s">
        <v>53</v>
      </c>
      <c r="F39" s="277"/>
      <c r="G39" s="277" t="s">
        <v>303</v>
      </c>
      <c r="H39" s="277"/>
      <c r="I39" s="277"/>
      <c r="J39" s="277"/>
      <c r="K39" s="275"/>
    </row>
    <row r="40" s="1" customFormat="1" ht="15" customHeight="1">
      <c r="B40" s="278"/>
      <c r="C40" s="279"/>
      <c r="D40" s="277"/>
      <c r="E40" s="280" t="s">
        <v>99</v>
      </c>
      <c r="F40" s="277"/>
      <c r="G40" s="277" t="s">
        <v>304</v>
      </c>
      <c r="H40" s="277"/>
      <c r="I40" s="277"/>
      <c r="J40" s="277"/>
      <c r="K40" s="275"/>
    </row>
    <row r="41" s="1" customFormat="1" ht="15" customHeight="1">
      <c r="B41" s="278"/>
      <c r="C41" s="279"/>
      <c r="D41" s="277"/>
      <c r="E41" s="280" t="s">
        <v>100</v>
      </c>
      <c r="F41" s="277"/>
      <c r="G41" s="277" t="s">
        <v>305</v>
      </c>
      <c r="H41" s="277"/>
      <c r="I41" s="277"/>
      <c r="J41" s="277"/>
      <c r="K41" s="275"/>
    </row>
    <row r="42" s="1" customFormat="1" ht="15" customHeight="1">
      <c r="B42" s="278"/>
      <c r="C42" s="279"/>
      <c r="D42" s="277"/>
      <c r="E42" s="280" t="s">
        <v>306</v>
      </c>
      <c r="F42" s="277"/>
      <c r="G42" s="277" t="s">
        <v>307</v>
      </c>
      <c r="H42" s="277"/>
      <c r="I42" s="277"/>
      <c r="J42" s="277"/>
      <c r="K42" s="275"/>
    </row>
    <row r="43" s="1" customFormat="1" ht="15" customHeight="1">
      <c r="B43" s="278"/>
      <c r="C43" s="279"/>
      <c r="D43" s="277"/>
      <c r="E43" s="280"/>
      <c r="F43" s="277"/>
      <c r="G43" s="277" t="s">
        <v>308</v>
      </c>
      <c r="H43" s="277"/>
      <c r="I43" s="277"/>
      <c r="J43" s="277"/>
      <c r="K43" s="275"/>
    </row>
    <row r="44" s="1" customFormat="1" ht="15" customHeight="1">
      <c r="B44" s="278"/>
      <c r="C44" s="279"/>
      <c r="D44" s="277"/>
      <c r="E44" s="280" t="s">
        <v>309</v>
      </c>
      <c r="F44" s="277"/>
      <c r="G44" s="277" t="s">
        <v>310</v>
      </c>
      <c r="H44" s="277"/>
      <c r="I44" s="277"/>
      <c r="J44" s="277"/>
      <c r="K44" s="275"/>
    </row>
    <row r="45" s="1" customFormat="1" ht="15" customHeight="1">
      <c r="B45" s="278"/>
      <c r="C45" s="279"/>
      <c r="D45" s="277"/>
      <c r="E45" s="280" t="s">
        <v>102</v>
      </c>
      <c r="F45" s="277"/>
      <c r="G45" s="277" t="s">
        <v>311</v>
      </c>
      <c r="H45" s="277"/>
      <c r="I45" s="277"/>
      <c r="J45" s="277"/>
      <c r="K45" s="275"/>
    </row>
    <row r="46" s="1" customFormat="1" ht="12.75" customHeight="1">
      <c r="B46" s="278"/>
      <c r="C46" s="279"/>
      <c r="D46" s="277"/>
      <c r="E46" s="277"/>
      <c r="F46" s="277"/>
      <c r="G46" s="277"/>
      <c r="H46" s="277"/>
      <c r="I46" s="277"/>
      <c r="J46" s="277"/>
      <c r="K46" s="275"/>
    </row>
    <row r="47" s="1" customFormat="1" ht="15" customHeight="1">
      <c r="B47" s="278"/>
      <c r="C47" s="279"/>
      <c r="D47" s="277" t="s">
        <v>312</v>
      </c>
      <c r="E47" s="277"/>
      <c r="F47" s="277"/>
      <c r="G47" s="277"/>
      <c r="H47" s="277"/>
      <c r="I47" s="277"/>
      <c r="J47" s="277"/>
      <c r="K47" s="275"/>
    </row>
    <row r="48" s="1" customFormat="1" ht="15" customHeight="1">
      <c r="B48" s="278"/>
      <c r="C48" s="279"/>
      <c r="D48" s="279"/>
      <c r="E48" s="277" t="s">
        <v>313</v>
      </c>
      <c r="F48" s="277"/>
      <c r="G48" s="277"/>
      <c r="H48" s="277"/>
      <c r="I48" s="277"/>
      <c r="J48" s="277"/>
      <c r="K48" s="275"/>
    </row>
    <row r="49" s="1" customFormat="1" ht="15" customHeight="1">
      <c r="B49" s="278"/>
      <c r="C49" s="279"/>
      <c r="D49" s="279"/>
      <c r="E49" s="277" t="s">
        <v>314</v>
      </c>
      <c r="F49" s="277"/>
      <c r="G49" s="277"/>
      <c r="H49" s="277"/>
      <c r="I49" s="277"/>
      <c r="J49" s="277"/>
      <c r="K49" s="275"/>
    </row>
    <row r="50" s="1" customFormat="1" ht="15" customHeight="1">
      <c r="B50" s="278"/>
      <c r="C50" s="279"/>
      <c r="D50" s="279"/>
      <c r="E50" s="277" t="s">
        <v>315</v>
      </c>
      <c r="F50" s="277"/>
      <c r="G50" s="277"/>
      <c r="H50" s="277"/>
      <c r="I50" s="277"/>
      <c r="J50" s="277"/>
      <c r="K50" s="275"/>
    </row>
    <row r="51" s="1" customFormat="1" ht="15" customHeight="1">
      <c r="B51" s="278"/>
      <c r="C51" s="279"/>
      <c r="D51" s="277" t="s">
        <v>316</v>
      </c>
      <c r="E51" s="277"/>
      <c r="F51" s="277"/>
      <c r="G51" s="277"/>
      <c r="H51" s="277"/>
      <c r="I51" s="277"/>
      <c r="J51" s="277"/>
      <c r="K51" s="275"/>
    </row>
    <row r="52" s="1" customFormat="1" ht="25.5" customHeight="1">
      <c r="B52" s="273"/>
      <c r="C52" s="274" t="s">
        <v>317</v>
      </c>
      <c r="D52" s="274"/>
      <c r="E52" s="274"/>
      <c r="F52" s="274"/>
      <c r="G52" s="274"/>
      <c r="H52" s="274"/>
      <c r="I52" s="274"/>
      <c r="J52" s="274"/>
      <c r="K52" s="275"/>
    </row>
    <row r="53" s="1" customFormat="1" ht="5.25" customHeight="1">
      <c r="B53" s="273"/>
      <c r="C53" s="276"/>
      <c r="D53" s="276"/>
      <c r="E53" s="276"/>
      <c r="F53" s="276"/>
      <c r="G53" s="276"/>
      <c r="H53" s="276"/>
      <c r="I53" s="276"/>
      <c r="J53" s="276"/>
      <c r="K53" s="275"/>
    </row>
    <row r="54" s="1" customFormat="1" ht="15" customHeight="1">
      <c r="B54" s="273"/>
      <c r="C54" s="277" t="s">
        <v>318</v>
      </c>
      <c r="D54" s="277"/>
      <c r="E54" s="277"/>
      <c r="F54" s="277"/>
      <c r="G54" s="277"/>
      <c r="H54" s="277"/>
      <c r="I54" s="277"/>
      <c r="J54" s="277"/>
      <c r="K54" s="275"/>
    </row>
    <row r="55" s="1" customFormat="1" ht="15" customHeight="1">
      <c r="B55" s="273"/>
      <c r="C55" s="277" t="s">
        <v>319</v>
      </c>
      <c r="D55" s="277"/>
      <c r="E55" s="277"/>
      <c r="F55" s="277"/>
      <c r="G55" s="277"/>
      <c r="H55" s="277"/>
      <c r="I55" s="277"/>
      <c r="J55" s="277"/>
      <c r="K55" s="275"/>
    </row>
    <row r="56" s="1" customFormat="1" ht="12.75" customHeight="1">
      <c r="B56" s="273"/>
      <c r="C56" s="277"/>
      <c r="D56" s="277"/>
      <c r="E56" s="277"/>
      <c r="F56" s="277"/>
      <c r="G56" s="277"/>
      <c r="H56" s="277"/>
      <c r="I56" s="277"/>
      <c r="J56" s="277"/>
      <c r="K56" s="275"/>
    </row>
    <row r="57" s="1" customFormat="1" ht="15" customHeight="1">
      <c r="B57" s="273"/>
      <c r="C57" s="277" t="s">
        <v>320</v>
      </c>
      <c r="D57" s="277"/>
      <c r="E57" s="277"/>
      <c r="F57" s="277"/>
      <c r="G57" s="277"/>
      <c r="H57" s="277"/>
      <c r="I57" s="277"/>
      <c r="J57" s="277"/>
      <c r="K57" s="275"/>
    </row>
    <row r="58" s="1" customFormat="1" ht="15" customHeight="1">
      <c r="B58" s="273"/>
      <c r="C58" s="279"/>
      <c r="D58" s="277" t="s">
        <v>321</v>
      </c>
      <c r="E58" s="277"/>
      <c r="F58" s="277"/>
      <c r="G58" s="277"/>
      <c r="H58" s="277"/>
      <c r="I58" s="277"/>
      <c r="J58" s="277"/>
      <c r="K58" s="275"/>
    </row>
    <row r="59" s="1" customFormat="1" ht="15" customHeight="1">
      <c r="B59" s="273"/>
      <c r="C59" s="279"/>
      <c r="D59" s="277" t="s">
        <v>322</v>
      </c>
      <c r="E59" s="277"/>
      <c r="F59" s="277"/>
      <c r="G59" s="277"/>
      <c r="H59" s="277"/>
      <c r="I59" s="277"/>
      <c r="J59" s="277"/>
      <c r="K59" s="275"/>
    </row>
    <row r="60" s="1" customFormat="1" ht="15" customHeight="1">
      <c r="B60" s="273"/>
      <c r="C60" s="279"/>
      <c r="D60" s="277" t="s">
        <v>323</v>
      </c>
      <c r="E60" s="277"/>
      <c r="F60" s="277"/>
      <c r="G60" s="277"/>
      <c r="H60" s="277"/>
      <c r="I60" s="277"/>
      <c r="J60" s="277"/>
      <c r="K60" s="275"/>
    </row>
    <row r="61" s="1" customFormat="1" ht="15" customHeight="1">
      <c r="B61" s="273"/>
      <c r="C61" s="279"/>
      <c r="D61" s="277" t="s">
        <v>324</v>
      </c>
      <c r="E61" s="277"/>
      <c r="F61" s="277"/>
      <c r="G61" s="277"/>
      <c r="H61" s="277"/>
      <c r="I61" s="277"/>
      <c r="J61" s="277"/>
      <c r="K61" s="275"/>
    </row>
    <row r="62" s="1" customFormat="1" ht="15" customHeight="1">
      <c r="B62" s="273"/>
      <c r="C62" s="279"/>
      <c r="D62" s="282" t="s">
        <v>325</v>
      </c>
      <c r="E62" s="282"/>
      <c r="F62" s="282"/>
      <c r="G62" s="282"/>
      <c r="H62" s="282"/>
      <c r="I62" s="282"/>
      <c r="J62" s="282"/>
      <c r="K62" s="275"/>
    </row>
    <row r="63" s="1" customFormat="1" ht="15" customHeight="1">
      <c r="B63" s="273"/>
      <c r="C63" s="279"/>
      <c r="D63" s="277" t="s">
        <v>326</v>
      </c>
      <c r="E63" s="277"/>
      <c r="F63" s="277"/>
      <c r="G63" s="277"/>
      <c r="H63" s="277"/>
      <c r="I63" s="277"/>
      <c r="J63" s="277"/>
      <c r="K63" s="275"/>
    </row>
    <row r="64" s="1" customFormat="1" ht="12.75" customHeight="1">
      <c r="B64" s="273"/>
      <c r="C64" s="279"/>
      <c r="D64" s="279"/>
      <c r="E64" s="283"/>
      <c r="F64" s="279"/>
      <c r="G64" s="279"/>
      <c r="H64" s="279"/>
      <c r="I64" s="279"/>
      <c r="J64" s="279"/>
      <c r="K64" s="275"/>
    </row>
    <row r="65" s="1" customFormat="1" ht="15" customHeight="1">
      <c r="B65" s="273"/>
      <c r="C65" s="279"/>
      <c r="D65" s="277" t="s">
        <v>327</v>
      </c>
      <c r="E65" s="277"/>
      <c r="F65" s="277"/>
      <c r="G65" s="277"/>
      <c r="H65" s="277"/>
      <c r="I65" s="277"/>
      <c r="J65" s="277"/>
      <c r="K65" s="275"/>
    </row>
    <row r="66" s="1" customFormat="1" ht="15" customHeight="1">
      <c r="B66" s="273"/>
      <c r="C66" s="279"/>
      <c r="D66" s="282" t="s">
        <v>328</v>
      </c>
      <c r="E66" s="282"/>
      <c r="F66" s="282"/>
      <c r="G66" s="282"/>
      <c r="H66" s="282"/>
      <c r="I66" s="282"/>
      <c r="J66" s="282"/>
      <c r="K66" s="275"/>
    </row>
    <row r="67" s="1" customFormat="1" ht="15" customHeight="1">
      <c r="B67" s="273"/>
      <c r="C67" s="279"/>
      <c r="D67" s="277" t="s">
        <v>329</v>
      </c>
      <c r="E67" s="277"/>
      <c r="F67" s="277"/>
      <c r="G67" s="277"/>
      <c r="H67" s="277"/>
      <c r="I67" s="277"/>
      <c r="J67" s="277"/>
      <c r="K67" s="275"/>
    </row>
    <row r="68" s="1" customFormat="1" ht="15" customHeight="1">
      <c r="B68" s="273"/>
      <c r="C68" s="279"/>
      <c r="D68" s="277" t="s">
        <v>330</v>
      </c>
      <c r="E68" s="277"/>
      <c r="F68" s="277"/>
      <c r="G68" s="277"/>
      <c r="H68" s="277"/>
      <c r="I68" s="277"/>
      <c r="J68" s="277"/>
      <c r="K68" s="275"/>
    </row>
    <row r="69" s="1" customFormat="1" ht="15" customHeight="1">
      <c r="B69" s="273"/>
      <c r="C69" s="279"/>
      <c r="D69" s="277" t="s">
        <v>331</v>
      </c>
      <c r="E69" s="277"/>
      <c r="F69" s="277"/>
      <c r="G69" s="277"/>
      <c r="H69" s="277"/>
      <c r="I69" s="277"/>
      <c r="J69" s="277"/>
      <c r="K69" s="275"/>
    </row>
    <row r="70" s="1" customFormat="1" ht="15" customHeight="1">
      <c r="B70" s="273"/>
      <c r="C70" s="279"/>
      <c r="D70" s="277" t="s">
        <v>332</v>
      </c>
      <c r="E70" s="277"/>
      <c r="F70" s="277"/>
      <c r="G70" s="277"/>
      <c r="H70" s="277"/>
      <c r="I70" s="277"/>
      <c r="J70" s="277"/>
      <c r="K70" s="275"/>
    </row>
    <row r="71" s="1" customFormat="1" ht="12.75" customHeight="1">
      <c r="B71" s="284"/>
      <c r="C71" s="285"/>
      <c r="D71" s="285"/>
      <c r="E71" s="285"/>
      <c r="F71" s="285"/>
      <c r="G71" s="285"/>
      <c r="H71" s="285"/>
      <c r="I71" s="285"/>
      <c r="J71" s="285"/>
      <c r="K71" s="286"/>
    </row>
    <row r="72" s="1" customFormat="1" ht="18.75" customHeight="1">
      <c r="B72" s="287"/>
      <c r="C72" s="287"/>
      <c r="D72" s="287"/>
      <c r="E72" s="287"/>
      <c r="F72" s="287"/>
      <c r="G72" s="287"/>
      <c r="H72" s="287"/>
      <c r="I72" s="287"/>
      <c r="J72" s="287"/>
      <c r="K72" s="288"/>
    </row>
    <row r="73" s="1" customFormat="1" ht="18.75" customHeight="1">
      <c r="B73" s="288"/>
      <c r="C73" s="288"/>
      <c r="D73" s="288"/>
      <c r="E73" s="288"/>
      <c r="F73" s="288"/>
      <c r="G73" s="288"/>
      <c r="H73" s="288"/>
      <c r="I73" s="288"/>
      <c r="J73" s="288"/>
      <c r="K73" s="288"/>
    </row>
    <row r="74" s="1" customFormat="1" ht="7.5" customHeight="1">
      <c r="B74" s="289"/>
      <c r="C74" s="290"/>
      <c r="D74" s="290"/>
      <c r="E74" s="290"/>
      <c r="F74" s="290"/>
      <c r="G74" s="290"/>
      <c r="H74" s="290"/>
      <c r="I74" s="290"/>
      <c r="J74" s="290"/>
      <c r="K74" s="291"/>
    </row>
    <row r="75" s="1" customFormat="1" ht="45" customHeight="1">
      <c r="B75" s="292"/>
      <c r="C75" s="293" t="s">
        <v>333</v>
      </c>
      <c r="D75" s="293"/>
      <c r="E75" s="293"/>
      <c r="F75" s="293"/>
      <c r="G75" s="293"/>
      <c r="H75" s="293"/>
      <c r="I75" s="293"/>
      <c r="J75" s="293"/>
      <c r="K75" s="294"/>
    </row>
    <row r="76" s="1" customFormat="1" ht="17.25" customHeight="1">
      <c r="B76" s="292"/>
      <c r="C76" s="295" t="s">
        <v>334</v>
      </c>
      <c r="D76" s="295"/>
      <c r="E76" s="295"/>
      <c r="F76" s="295" t="s">
        <v>335</v>
      </c>
      <c r="G76" s="296"/>
      <c r="H76" s="295" t="s">
        <v>53</v>
      </c>
      <c r="I76" s="295" t="s">
        <v>56</v>
      </c>
      <c r="J76" s="295" t="s">
        <v>336</v>
      </c>
      <c r="K76" s="294"/>
    </row>
    <row r="77" s="1" customFormat="1" ht="17.25" customHeight="1">
      <c r="B77" s="292"/>
      <c r="C77" s="297" t="s">
        <v>337</v>
      </c>
      <c r="D77" s="297"/>
      <c r="E77" s="297"/>
      <c r="F77" s="298" t="s">
        <v>338</v>
      </c>
      <c r="G77" s="299"/>
      <c r="H77" s="297"/>
      <c r="I77" s="297"/>
      <c r="J77" s="297" t="s">
        <v>339</v>
      </c>
      <c r="K77" s="294"/>
    </row>
    <row r="78" s="1" customFormat="1" ht="5.25" customHeight="1">
      <c r="B78" s="292"/>
      <c r="C78" s="300"/>
      <c r="D78" s="300"/>
      <c r="E78" s="300"/>
      <c r="F78" s="300"/>
      <c r="G78" s="301"/>
      <c r="H78" s="300"/>
      <c r="I78" s="300"/>
      <c r="J78" s="300"/>
      <c r="K78" s="294"/>
    </row>
    <row r="79" s="1" customFormat="1" ht="15" customHeight="1">
      <c r="B79" s="292"/>
      <c r="C79" s="280" t="s">
        <v>52</v>
      </c>
      <c r="D79" s="302"/>
      <c r="E79" s="302"/>
      <c r="F79" s="303" t="s">
        <v>340</v>
      </c>
      <c r="G79" s="304"/>
      <c r="H79" s="280" t="s">
        <v>341</v>
      </c>
      <c r="I79" s="280" t="s">
        <v>342</v>
      </c>
      <c r="J79" s="280">
        <v>20</v>
      </c>
      <c r="K79" s="294"/>
    </row>
    <row r="80" s="1" customFormat="1" ht="15" customHeight="1">
      <c r="B80" s="292"/>
      <c r="C80" s="280" t="s">
        <v>343</v>
      </c>
      <c r="D80" s="280"/>
      <c r="E80" s="280"/>
      <c r="F80" s="303" t="s">
        <v>340</v>
      </c>
      <c r="G80" s="304"/>
      <c r="H80" s="280" t="s">
        <v>344</v>
      </c>
      <c r="I80" s="280" t="s">
        <v>342</v>
      </c>
      <c r="J80" s="280">
        <v>120</v>
      </c>
      <c r="K80" s="294"/>
    </row>
    <row r="81" s="1" customFormat="1" ht="15" customHeight="1">
      <c r="B81" s="305"/>
      <c r="C81" s="280" t="s">
        <v>345</v>
      </c>
      <c r="D81" s="280"/>
      <c r="E81" s="280"/>
      <c r="F81" s="303" t="s">
        <v>346</v>
      </c>
      <c r="G81" s="304"/>
      <c r="H81" s="280" t="s">
        <v>347</v>
      </c>
      <c r="I81" s="280" t="s">
        <v>342</v>
      </c>
      <c r="J81" s="280">
        <v>50</v>
      </c>
      <c r="K81" s="294"/>
    </row>
    <row r="82" s="1" customFormat="1" ht="15" customHeight="1">
      <c r="B82" s="305"/>
      <c r="C82" s="280" t="s">
        <v>348</v>
      </c>
      <c r="D82" s="280"/>
      <c r="E82" s="280"/>
      <c r="F82" s="303" t="s">
        <v>340</v>
      </c>
      <c r="G82" s="304"/>
      <c r="H82" s="280" t="s">
        <v>349</v>
      </c>
      <c r="I82" s="280" t="s">
        <v>350</v>
      </c>
      <c r="J82" s="280"/>
      <c r="K82" s="294"/>
    </row>
    <row r="83" s="1" customFormat="1" ht="15" customHeight="1">
      <c r="B83" s="305"/>
      <c r="C83" s="306" t="s">
        <v>351</v>
      </c>
      <c r="D83" s="306"/>
      <c r="E83" s="306"/>
      <c r="F83" s="307" t="s">
        <v>346</v>
      </c>
      <c r="G83" s="306"/>
      <c r="H83" s="306" t="s">
        <v>352</v>
      </c>
      <c r="I83" s="306" t="s">
        <v>342</v>
      </c>
      <c r="J83" s="306">
        <v>15</v>
      </c>
      <c r="K83" s="294"/>
    </row>
    <row r="84" s="1" customFormat="1" ht="15" customHeight="1">
      <c r="B84" s="305"/>
      <c r="C84" s="306" t="s">
        <v>353</v>
      </c>
      <c r="D84" s="306"/>
      <c r="E84" s="306"/>
      <c r="F84" s="307" t="s">
        <v>346</v>
      </c>
      <c r="G84" s="306"/>
      <c r="H84" s="306" t="s">
        <v>354</v>
      </c>
      <c r="I84" s="306" t="s">
        <v>342</v>
      </c>
      <c r="J84" s="306">
        <v>15</v>
      </c>
      <c r="K84" s="294"/>
    </row>
    <row r="85" s="1" customFormat="1" ht="15" customHeight="1">
      <c r="B85" s="305"/>
      <c r="C85" s="306" t="s">
        <v>355</v>
      </c>
      <c r="D85" s="306"/>
      <c r="E85" s="306"/>
      <c r="F85" s="307" t="s">
        <v>346</v>
      </c>
      <c r="G85" s="306"/>
      <c r="H85" s="306" t="s">
        <v>356</v>
      </c>
      <c r="I85" s="306" t="s">
        <v>342</v>
      </c>
      <c r="J85" s="306">
        <v>20</v>
      </c>
      <c r="K85" s="294"/>
    </row>
    <row r="86" s="1" customFormat="1" ht="15" customHeight="1">
      <c r="B86" s="305"/>
      <c r="C86" s="306" t="s">
        <v>357</v>
      </c>
      <c r="D86" s="306"/>
      <c r="E86" s="306"/>
      <c r="F86" s="307" t="s">
        <v>346</v>
      </c>
      <c r="G86" s="306"/>
      <c r="H86" s="306" t="s">
        <v>358</v>
      </c>
      <c r="I86" s="306" t="s">
        <v>342</v>
      </c>
      <c r="J86" s="306">
        <v>20</v>
      </c>
      <c r="K86" s="294"/>
    </row>
    <row r="87" s="1" customFormat="1" ht="15" customHeight="1">
      <c r="B87" s="305"/>
      <c r="C87" s="280" t="s">
        <v>359</v>
      </c>
      <c r="D87" s="280"/>
      <c r="E87" s="280"/>
      <c r="F87" s="303" t="s">
        <v>346</v>
      </c>
      <c r="G87" s="304"/>
      <c r="H87" s="280" t="s">
        <v>360</v>
      </c>
      <c r="I87" s="280" t="s">
        <v>342</v>
      </c>
      <c r="J87" s="280">
        <v>50</v>
      </c>
      <c r="K87" s="294"/>
    </row>
    <row r="88" s="1" customFormat="1" ht="15" customHeight="1">
      <c r="B88" s="305"/>
      <c r="C88" s="280" t="s">
        <v>361</v>
      </c>
      <c r="D88" s="280"/>
      <c r="E88" s="280"/>
      <c r="F88" s="303" t="s">
        <v>346</v>
      </c>
      <c r="G88" s="304"/>
      <c r="H88" s="280" t="s">
        <v>362</v>
      </c>
      <c r="I88" s="280" t="s">
        <v>342</v>
      </c>
      <c r="J88" s="280">
        <v>20</v>
      </c>
      <c r="K88" s="294"/>
    </row>
    <row r="89" s="1" customFormat="1" ht="15" customHeight="1">
      <c r="B89" s="305"/>
      <c r="C89" s="280" t="s">
        <v>363</v>
      </c>
      <c r="D89" s="280"/>
      <c r="E89" s="280"/>
      <c r="F89" s="303" t="s">
        <v>346</v>
      </c>
      <c r="G89" s="304"/>
      <c r="H89" s="280" t="s">
        <v>364</v>
      </c>
      <c r="I89" s="280" t="s">
        <v>342</v>
      </c>
      <c r="J89" s="280">
        <v>20</v>
      </c>
      <c r="K89" s="294"/>
    </row>
    <row r="90" s="1" customFormat="1" ht="15" customHeight="1">
      <c r="B90" s="305"/>
      <c r="C90" s="280" t="s">
        <v>365</v>
      </c>
      <c r="D90" s="280"/>
      <c r="E90" s="280"/>
      <c r="F90" s="303" t="s">
        <v>346</v>
      </c>
      <c r="G90" s="304"/>
      <c r="H90" s="280" t="s">
        <v>366</v>
      </c>
      <c r="I90" s="280" t="s">
        <v>342</v>
      </c>
      <c r="J90" s="280">
        <v>50</v>
      </c>
      <c r="K90" s="294"/>
    </row>
    <row r="91" s="1" customFormat="1" ht="15" customHeight="1">
      <c r="B91" s="305"/>
      <c r="C91" s="280" t="s">
        <v>367</v>
      </c>
      <c r="D91" s="280"/>
      <c r="E91" s="280"/>
      <c r="F91" s="303" t="s">
        <v>346</v>
      </c>
      <c r="G91" s="304"/>
      <c r="H91" s="280" t="s">
        <v>367</v>
      </c>
      <c r="I91" s="280" t="s">
        <v>342</v>
      </c>
      <c r="J91" s="280">
        <v>50</v>
      </c>
      <c r="K91" s="294"/>
    </row>
    <row r="92" s="1" customFormat="1" ht="15" customHeight="1">
      <c r="B92" s="305"/>
      <c r="C92" s="280" t="s">
        <v>368</v>
      </c>
      <c r="D92" s="280"/>
      <c r="E92" s="280"/>
      <c r="F92" s="303" t="s">
        <v>346</v>
      </c>
      <c r="G92" s="304"/>
      <c r="H92" s="280" t="s">
        <v>369</v>
      </c>
      <c r="I92" s="280" t="s">
        <v>342</v>
      </c>
      <c r="J92" s="280">
        <v>255</v>
      </c>
      <c r="K92" s="294"/>
    </row>
    <row r="93" s="1" customFormat="1" ht="15" customHeight="1">
      <c r="B93" s="305"/>
      <c r="C93" s="280" t="s">
        <v>370</v>
      </c>
      <c r="D93" s="280"/>
      <c r="E93" s="280"/>
      <c r="F93" s="303" t="s">
        <v>340</v>
      </c>
      <c r="G93" s="304"/>
      <c r="H93" s="280" t="s">
        <v>371</v>
      </c>
      <c r="I93" s="280" t="s">
        <v>372</v>
      </c>
      <c r="J93" s="280"/>
      <c r="K93" s="294"/>
    </row>
    <row r="94" s="1" customFormat="1" ht="15" customHeight="1">
      <c r="B94" s="305"/>
      <c r="C94" s="280" t="s">
        <v>373</v>
      </c>
      <c r="D94" s="280"/>
      <c r="E94" s="280"/>
      <c r="F94" s="303" t="s">
        <v>340</v>
      </c>
      <c r="G94" s="304"/>
      <c r="H94" s="280" t="s">
        <v>374</v>
      </c>
      <c r="I94" s="280" t="s">
        <v>375</v>
      </c>
      <c r="J94" s="280"/>
      <c r="K94" s="294"/>
    </row>
    <row r="95" s="1" customFormat="1" ht="15" customHeight="1">
      <c r="B95" s="305"/>
      <c r="C95" s="280" t="s">
        <v>376</v>
      </c>
      <c r="D95" s="280"/>
      <c r="E95" s="280"/>
      <c r="F95" s="303" t="s">
        <v>340</v>
      </c>
      <c r="G95" s="304"/>
      <c r="H95" s="280" t="s">
        <v>376</v>
      </c>
      <c r="I95" s="280" t="s">
        <v>375</v>
      </c>
      <c r="J95" s="280"/>
      <c r="K95" s="294"/>
    </row>
    <row r="96" s="1" customFormat="1" ht="15" customHeight="1">
      <c r="B96" s="305"/>
      <c r="C96" s="280" t="s">
        <v>37</v>
      </c>
      <c r="D96" s="280"/>
      <c r="E96" s="280"/>
      <c r="F96" s="303" t="s">
        <v>340</v>
      </c>
      <c r="G96" s="304"/>
      <c r="H96" s="280" t="s">
        <v>377</v>
      </c>
      <c r="I96" s="280" t="s">
        <v>375</v>
      </c>
      <c r="J96" s="280"/>
      <c r="K96" s="294"/>
    </row>
    <row r="97" s="1" customFormat="1" ht="15" customHeight="1">
      <c r="B97" s="305"/>
      <c r="C97" s="280" t="s">
        <v>47</v>
      </c>
      <c r="D97" s="280"/>
      <c r="E97" s="280"/>
      <c r="F97" s="303" t="s">
        <v>340</v>
      </c>
      <c r="G97" s="304"/>
      <c r="H97" s="280" t="s">
        <v>378</v>
      </c>
      <c r="I97" s="280" t="s">
        <v>375</v>
      </c>
      <c r="J97" s="280"/>
      <c r="K97" s="294"/>
    </row>
    <row r="98" s="1" customFormat="1" ht="15" customHeight="1">
      <c r="B98" s="308"/>
      <c r="C98" s="309"/>
      <c r="D98" s="309"/>
      <c r="E98" s="309"/>
      <c r="F98" s="309"/>
      <c r="G98" s="309"/>
      <c r="H98" s="309"/>
      <c r="I98" s="309"/>
      <c r="J98" s="309"/>
      <c r="K98" s="310"/>
    </row>
    <row r="99" s="1" customFormat="1" ht="18.75" customHeight="1">
      <c r="B99" s="311"/>
      <c r="C99" s="312"/>
      <c r="D99" s="312"/>
      <c r="E99" s="312"/>
      <c r="F99" s="312"/>
      <c r="G99" s="312"/>
      <c r="H99" s="312"/>
      <c r="I99" s="312"/>
      <c r="J99" s="312"/>
      <c r="K99" s="311"/>
    </row>
    <row r="100" s="1" customFormat="1" ht="18.75" customHeight="1">
      <c r="B100" s="288"/>
      <c r="C100" s="288"/>
      <c r="D100" s="288"/>
      <c r="E100" s="288"/>
      <c r="F100" s="288"/>
      <c r="G100" s="288"/>
      <c r="H100" s="288"/>
      <c r="I100" s="288"/>
      <c r="J100" s="288"/>
      <c r="K100" s="288"/>
    </row>
    <row r="101" s="1" customFormat="1" ht="7.5" customHeight="1">
      <c r="B101" s="289"/>
      <c r="C101" s="290"/>
      <c r="D101" s="290"/>
      <c r="E101" s="290"/>
      <c r="F101" s="290"/>
      <c r="G101" s="290"/>
      <c r="H101" s="290"/>
      <c r="I101" s="290"/>
      <c r="J101" s="290"/>
      <c r="K101" s="291"/>
    </row>
    <row r="102" s="1" customFormat="1" ht="45" customHeight="1">
      <c r="B102" s="292"/>
      <c r="C102" s="293" t="s">
        <v>379</v>
      </c>
      <c r="D102" s="293"/>
      <c r="E102" s="293"/>
      <c r="F102" s="293"/>
      <c r="G102" s="293"/>
      <c r="H102" s="293"/>
      <c r="I102" s="293"/>
      <c r="J102" s="293"/>
      <c r="K102" s="294"/>
    </row>
    <row r="103" s="1" customFormat="1" ht="17.25" customHeight="1">
      <c r="B103" s="292"/>
      <c r="C103" s="295" t="s">
        <v>334</v>
      </c>
      <c r="D103" s="295"/>
      <c r="E103" s="295"/>
      <c r="F103" s="295" t="s">
        <v>335</v>
      </c>
      <c r="G103" s="296"/>
      <c r="H103" s="295" t="s">
        <v>53</v>
      </c>
      <c r="I103" s="295" t="s">
        <v>56</v>
      </c>
      <c r="J103" s="295" t="s">
        <v>336</v>
      </c>
      <c r="K103" s="294"/>
    </row>
    <row r="104" s="1" customFormat="1" ht="17.25" customHeight="1">
      <c r="B104" s="292"/>
      <c r="C104" s="297" t="s">
        <v>337</v>
      </c>
      <c r="D104" s="297"/>
      <c r="E104" s="297"/>
      <c r="F104" s="298" t="s">
        <v>338</v>
      </c>
      <c r="G104" s="299"/>
      <c r="H104" s="297"/>
      <c r="I104" s="297"/>
      <c r="J104" s="297" t="s">
        <v>339</v>
      </c>
      <c r="K104" s="294"/>
    </row>
    <row r="105" s="1" customFormat="1" ht="5.25" customHeight="1">
      <c r="B105" s="292"/>
      <c r="C105" s="295"/>
      <c r="D105" s="295"/>
      <c r="E105" s="295"/>
      <c r="F105" s="295"/>
      <c r="G105" s="313"/>
      <c r="H105" s="295"/>
      <c r="I105" s="295"/>
      <c r="J105" s="295"/>
      <c r="K105" s="294"/>
    </row>
    <row r="106" s="1" customFormat="1" ht="15" customHeight="1">
      <c r="B106" s="292"/>
      <c r="C106" s="280" t="s">
        <v>52</v>
      </c>
      <c r="D106" s="302"/>
      <c r="E106" s="302"/>
      <c r="F106" s="303" t="s">
        <v>340</v>
      </c>
      <c r="G106" s="280"/>
      <c r="H106" s="280" t="s">
        <v>380</v>
      </c>
      <c r="I106" s="280" t="s">
        <v>342</v>
      </c>
      <c r="J106" s="280">
        <v>20</v>
      </c>
      <c r="K106" s="294"/>
    </row>
    <row r="107" s="1" customFormat="1" ht="15" customHeight="1">
      <c r="B107" s="292"/>
      <c r="C107" s="280" t="s">
        <v>343</v>
      </c>
      <c r="D107" s="280"/>
      <c r="E107" s="280"/>
      <c r="F107" s="303" t="s">
        <v>340</v>
      </c>
      <c r="G107" s="280"/>
      <c r="H107" s="280" t="s">
        <v>380</v>
      </c>
      <c r="I107" s="280" t="s">
        <v>342</v>
      </c>
      <c r="J107" s="280">
        <v>120</v>
      </c>
      <c r="K107" s="294"/>
    </row>
    <row r="108" s="1" customFormat="1" ht="15" customHeight="1">
      <c r="B108" s="305"/>
      <c r="C108" s="280" t="s">
        <v>345</v>
      </c>
      <c r="D108" s="280"/>
      <c r="E108" s="280"/>
      <c r="F108" s="303" t="s">
        <v>346</v>
      </c>
      <c r="G108" s="280"/>
      <c r="H108" s="280" t="s">
        <v>380</v>
      </c>
      <c r="I108" s="280" t="s">
        <v>342</v>
      </c>
      <c r="J108" s="280">
        <v>50</v>
      </c>
      <c r="K108" s="294"/>
    </row>
    <row r="109" s="1" customFormat="1" ht="15" customHeight="1">
      <c r="B109" s="305"/>
      <c r="C109" s="280" t="s">
        <v>348</v>
      </c>
      <c r="D109" s="280"/>
      <c r="E109" s="280"/>
      <c r="F109" s="303" t="s">
        <v>340</v>
      </c>
      <c r="G109" s="280"/>
      <c r="H109" s="280" t="s">
        <v>380</v>
      </c>
      <c r="I109" s="280" t="s">
        <v>350</v>
      </c>
      <c r="J109" s="280"/>
      <c r="K109" s="294"/>
    </row>
    <row r="110" s="1" customFormat="1" ht="15" customHeight="1">
      <c r="B110" s="305"/>
      <c r="C110" s="280" t="s">
        <v>359</v>
      </c>
      <c r="D110" s="280"/>
      <c r="E110" s="280"/>
      <c r="F110" s="303" t="s">
        <v>346</v>
      </c>
      <c r="G110" s="280"/>
      <c r="H110" s="280" t="s">
        <v>380</v>
      </c>
      <c r="I110" s="280" t="s">
        <v>342</v>
      </c>
      <c r="J110" s="280">
        <v>50</v>
      </c>
      <c r="K110" s="294"/>
    </row>
    <row r="111" s="1" customFormat="1" ht="15" customHeight="1">
      <c r="B111" s="305"/>
      <c r="C111" s="280" t="s">
        <v>367</v>
      </c>
      <c r="D111" s="280"/>
      <c r="E111" s="280"/>
      <c r="F111" s="303" t="s">
        <v>346</v>
      </c>
      <c r="G111" s="280"/>
      <c r="H111" s="280" t="s">
        <v>380</v>
      </c>
      <c r="I111" s="280" t="s">
        <v>342</v>
      </c>
      <c r="J111" s="280">
        <v>50</v>
      </c>
      <c r="K111" s="294"/>
    </row>
    <row r="112" s="1" customFormat="1" ht="15" customHeight="1">
      <c r="B112" s="305"/>
      <c r="C112" s="280" t="s">
        <v>365</v>
      </c>
      <c r="D112" s="280"/>
      <c r="E112" s="280"/>
      <c r="F112" s="303" t="s">
        <v>346</v>
      </c>
      <c r="G112" s="280"/>
      <c r="H112" s="280" t="s">
        <v>380</v>
      </c>
      <c r="I112" s="280" t="s">
        <v>342</v>
      </c>
      <c r="J112" s="280">
        <v>50</v>
      </c>
      <c r="K112" s="294"/>
    </row>
    <row r="113" s="1" customFormat="1" ht="15" customHeight="1">
      <c r="B113" s="305"/>
      <c r="C113" s="280" t="s">
        <v>52</v>
      </c>
      <c r="D113" s="280"/>
      <c r="E113" s="280"/>
      <c r="F113" s="303" t="s">
        <v>340</v>
      </c>
      <c r="G113" s="280"/>
      <c r="H113" s="280" t="s">
        <v>381</v>
      </c>
      <c r="I113" s="280" t="s">
        <v>342</v>
      </c>
      <c r="J113" s="280">
        <v>20</v>
      </c>
      <c r="K113" s="294"/>
    </row>
    <row r="114" s="1" customFormat="1" ht="15" customHeight="1">
      <c r="B114" s="305"/>
      <c r="C114" s="280" t="s">
        <v>382</v>
      </c>
      <c r="D114" s="280"/>
      <c r="E114" s="280"/>
      <c r="F114" s="303" t="s">
        <v>340</v>
      </c>
      <c r="G114" s="280"/>
      <c r="H114" s="280" t="s">
        <v>383</v>
      </c>
      <c r="I114" s="280" t="s">
        <v>342</v>
      </c>
      <c r="J114" s="280">
        <v>120</v>
      </c>
      <c r="K114" s="294"/>
    </row>
    <row r="115" s="1" customFormat="1" ht="15" customHeight="1">
      <c r="B115" s="305"/>
      <c r="C115" s="280" t="s">
        <v>37</v>
      </c>
      <c r="D115" s="280"/>
      <c r="E115" s="280"/>
      <c r="F115" s="303" t="s">
        <v>340</v>
      </c>
      <c r="G115" s="280"/>
      <c r="H115" s="280" t="s">
        <v>384</v>
      </c>
      <c r="I115" s="280" t="s">
        <v>375</v>
      </c>
      <c r="J115" s="280"/>
      <c r="K115" s="294"/>
    </row>
    <row r="116" s="1" customFormat="1" ht="15" customHeight="1">
      <c r="B116" s="305"/>
      <c r="C116" s="280" t="s">
        <v>47</v>
      </c>
      <c r="D116" s="280"/>
      <c r="E116" s="280"/>
      <c r="F116" s="303" t="s">
        <v>340</v>
      </c>
      <c r="G116" s="280"/>
      <c r="H116" s="280" t="s">
        <v>385</v>
      </c>
      <c r="I116" s="280" t="s">
        <v>375</v>
      </c>
      <c r="J116" s="280"/>
      <c r="K116" s="294"/>
    </row>
    <row r="117" s="1" customFormat="1" ht="15" customHeight="1">
      <c r="B117" s="305"/>
      <c r="C117" s="280" t="s">
        <v>56</v>
      </c>
      <c r="D117" s="280"/>
      <c r="E117" s="280"/>
      <c r="F117" s="303" t="s">
        <v>340</v>
      </c>
      <c r="G117" s="280"/>
      <c r="H117" s="280" t="s">
        <v>386</v>
      </c>
      <c r="I117" s="280" t="s">
        <v>387</v>
      </c>
      <c r="J117" s="280"/>
      <c r="K117" s="294"/>
    </row>
    <row r="118" s="1" customFormat="1" ht="15" customHeight="1">
      <c r="B118" s="308"/>
      <c r="C118" s="314"/>
      <c r="D118" s="314"/>
      <c r="E118" s="314"/>
      <c r="F118" s="314"/>
      <c r="G118" s="314"/>
      <c r="H118" s="314"/>
      <c r="I118" s="314"/>
      <c r="J118" s="314"/>
      <c r="K118" s="310"/>
    </row>
    <row r="119" s="1" customFormat="1" ht="18.75" customHeight="1">
      <c r="B119" s="315"/>
      <c r="C119" s="316"/>
      <c r="D119" s="316"/>
      <c r="E119" s="316"/>
      <c r="F119" s="317"/>
      <c r="G119" s="316"/>
      <c r="H119" s="316"/>
      <c r="I119" s="316"/>
      <c r="J119" s="316"/>
      <c r="K119" s="315"/>
    </row>
    <row r="120" s="1" customFormat="1" ht="18.75" customHeight="1">
      <c r="B120" s="288"/>
      <c r="C120" s="288"/>
      <c r="D120" s="288"/>
      <c r="E120" s="288"/>
      <c r="F120" s="288"/>
      <c r="G120" s="288"/>
      <c r="H120" s="288"/>
      <c r="I120" s="288"/>
      <c r="J120" s="288"/>
      <c r="K120" s="288"/>
    </row>
    <row r="121" s="1" customFormat="1" ht="7.5" customHeight="1">
      <c r="B121" s="318"/>
      <c r="C121" s="319"/>
      <c r="D121" s="319"/>
      <c r="E121" s="319"/>
      <c r="F121" s="319"/>
      <c r="G121" s="319"/>
      <c r="H121" s="319"/>
      <c r="I121" s="319"/>
      <c r="J121" s="319"/>
      <c r="K121" s="320"/>
    </row>
    <row r="122" s="1" customFormat="1" ht="45" customHeight="1">
      <c r="B122" s="321"/>
      <c r="C122" s="271" t="s">
        <v>388</v>
      </c>
      <c r="D122" s="271"/>
      <c r="E122" s="271"/>
      <c r="F122" s="271"/>
      <c r="G122" s="271"/>
      <c r="H122" s="271"/>
      <c r="I122" s="271"/>
      <c r="J122" s="271"/>
      <c r="K122" s="322"/>
    </row>
    <row r="123" s="1" customFormat="1" ht="17.25" customHeight="1">
      <c r="B123" s="323"/>
      <c r="C123" s="295" t="s">
        <v>334</v>
      </c>
      <c r="D123" s="295"/>
      <c r="E123" s="295"/>
      <c r="F123" s="295" t="s">
        <v>335</v>
      </c>
      <c r="G123" s="296"/>
      <c r="H123" s="295" t="s">
        <v>53</v>
      </c>
      <c r="I123" s="295" t="s">
        <v>56</v>
      </c>
      <c r="J123" s="295" t="s">
        <v>336</v>
      </c>
      <c r="K123" s="324"/>
    </row>
    <row r="124" s="1" customFormat="1" ht="17.25" customHeight="1">
      <c r="B124" s="323"/>
      <c r="C124" s="297" t="s">
        <v>337</v>
      </c>
      <c r="D124" s="297"/>
      <c r="E124" s="297"/>
      <c r="F124" s="298" t="s">
        <v>338</v>
      </c>
      <c r="G124" s="299"/>
      <c r="H124" s="297"/>
      <c r="I124" s="297"/>
      <c r="J124" s="297" t="s">
        <v>339</v>
      </c>
      <c r="K124" s="324"/>
    </row>
    <row r="125" s="1" customFormat="1" ht="5.25" customHeight="1">
      <c r="B125" s="325"/>
      <c r="C125" s="300"/>
      <c r="D125" s="300"/>
      <c r="E125" s="300"/>
      <c r="F125" s="300"/>
      <c r="G125" s="326"/>
      <c r="H125" s="300"/>
      <c r="I125" s="300"/>
      <c r="J125" s="300"/>
      <c r="K125" s="327"/>
    </row>
    <row r="126" s="1" customFormat="1" ht="15" customHeight="1">
      <c r="B126" s="325"/>
      <c r="C126" s="280" t="s">
        <v>343</v>
      </c>
      <c r="D126" s="302"/>
      <c r="E126" s="302"/>
      <c r="F126" s="303" t="s">
        <v>340</v>
      </c>
      <c r="G126" s="280"/>
      <c r="H126" s="280" t="s">
        <v>380</v>
      </c>
      <c r="I126" s="280" t="s">
        <v>342</v>
      </c>
      <c r="J126" s="280">
        <v>120</v>
      </c>
      <c r="K126" s="328"/>
    </row>
    <row r="127" s="1" customFormat="1" ht="15" customHeight="1">
      <c r="B127" s="325"/>
      <c r="C127" s="280" t="s">
        <v>389</v>
      </c>
      <c r="D127" s="280"/>
      <c r="E127" s="280"/>
      <c r="F127" s="303" t="s">
        <v>340</v>
      </c>
      <c r="G127" s="280"/>
      <c r="H127" s="280" t="s">
        <v>390</v>
      </c>
      <c r="I127" s="280" t="s">
        <v>342</v>
      </c>
      <c r="J127" s="280" t="s">
        <v>391</v>
      </c>
      <c r="K127" s="328"/>
    </row>
    <row r="128" s="1" customFormat="1" ht="15" customHeight="1">
      <c r="B128" s="325"/>
      <c r="C128" s="280" t="s">
        <v>288</v>
      </c>
      <c r="D128" s="280"/>
      <c r="E128" s="280"/>
      <c r="F128" s="303" t="s">
        <v>340</v>
      </c>
      <c r="G128" s="280"/>
      <c r="H128" s="280" t="s">
        <v>392</v>
      </c>
      <c r="I128" s="280" t="s">
        <v>342</v>
      </c>
      <c r="J128" s="280" t="s">
        <v>391</v>
      </c>
      <c r="K128" s="328"/>
    </row>
    <row r="129" s="1" customFormat="1" ht="15" customHeight="1">
      <c r="B129" s="325"/>
      <c r="C129" s="280" t="s">
        <v>351</v>
      </c>
      <c r="D129" s="280"/>
      <c r="E129" s="280"/>
      <c r="F129" s="303" t="s">
        <v>346</v>
      </c>
      <c r="G129" s="280"/>
      <c r="H129" s="280" t="s">
        <v>352</v>
      </c>
      <c r="I129" s="280" t="s">
        <v>342</v>
      </c>
      <c r="J129" s="280">
        <v>15</v>
      </c>
      <c r="K129" s="328"/>
    </row>
    <row r="130" s="1" customFormat="1" ht="15" customHeight="1">
      <c r="B130" s="325"/>
      <c r="C130" s="306" t="s">
        <v>353</v>
      </c>
      <c r="D130" s="306"/>
      <c r="E130" s="306"/>
      <c r="F130" s="307" t="s">
        <v>346</v>
      </c>
      <c r="G130" s="306"/>
      <c r="H130" s="306" t="s">
        <v>354</v>
      </c>
      <c r="I130" s="306" t="s">
        <v>342</v>
      </c>
      <c r="J130" s="306">
        <v>15</v>
      </c>
      <c r="K130" s="328"/>
    </row>
    <row r="131" s="1" customFormat="1" ht="15" customHeight="1">
      <c r="B131" s="325"/>
      <c r="C131" s="306" t="s">
        <v>355</v>
      </c>
      <c r="D131" s="306"/>
      <c r="E131" s="306"/>
      <c r="F131" s="307" t="s">
        <v>346</v>
      </c>
      <c r="G131" s="306"/>
      <c r="H131" s="306" t="s">
        <v>356</v>
      </c>
      <c r="I131" s="306" t="s">
        <v>342</v>
      </c>
      <c r="J131" s="306">
        <v>20</v>
      </c>
      <c r="K131" s="328"/>
    </row>
    <row r="132" s="1" customFormat="1" ht="15" customHeight="1">
      <c r="B132" s="325"/>
      <c r="C132" s="306" t="s">
        <v>357</v>
      </c>
      <c r="D132" s="306"/>
      <c r="E132" s="306"/>
      <c r="F132" s="307" t="s">
        <v>346</v>
      </c>
      <c r="G132" s="306"/>
      <c r="H132" s="306" t="s">
        <v>358</v>
      </c>
      <c r="I132" s="306" t="s">
        <v>342</v>
      </c>
      <c r="J132" s="306">
        <v>20</v>
      </c>
      <c r="K132" s="328"/>
    </row>
    <row r="133" s="1" customFormat="1" ht="15" customHeight="1">
      <c r="B133" s="325"/>
      <c r="C133" s="280" t="s">
        <v>345</v>
      </c>
      <c r="D133" s="280"/>
      <c r="E133" s="280"/>
      <c r="F133" s="303" t="s">
        <v>346</v>
      </c>
      <c r="G133" s="280"/>
      <c r="H133" s="280" t="s">
        <v>380</v>
      </c>
      <c r="I133" s="280" t="s">
        <v>342</v>
      </c>
      <c r="J133" s="280">
        <v>50</v>
      </c>
      <c r="K133" s="328"/>
    </row>
    <row r="134" s="1" customFormat="1" ht="15" customHeight="1">
      <c r="B134" s="325"/>
      <c r="C134" s="280" t="s">
        <v>359</v>
      </c>
      <c r="D134" s="280"/>
      <c r="E134" s="280"/>
      <c r="F134" s="303" t="s">
        <v>346</v>
      </c>
      <c r="G134" s="280"/>
      <c r="H134" s="280" t="s">
        <v>380</v>
      </c>
      <c r="I134" s="280" t="s">
        <v>342</v>
      </c>
      <c r="J134" s="280">
        <v>50</v>
      </c>
      <c r="K134" s="328"/>
    </row>
    <row r="135" s="1" customFormat="1" ht="15" customHeight="1">
      <c r="B135" s="325"/>
      <c r="C135" s="280" t="s">
        <v>365</v>
      </c>
      <c r="D135" s="280"/>
      <c r="E135" s="280"/>
      <c r="F135" s="303" t="s">
        <v>346</v>
      </c>
      <c r="G135" s="280"/>
      <c r="H135" s="280" t="s">
        <v>380</v>
      </c>
      <c r="I135" s="280" t="s">
        <v>342</v>
      </c>
      <c r="J135" s="280">
        <v>50</v>
      </c>
      <c r="K135" s="328"/>
    </row>
    <row r="136" s="1" customFormat="1" ht="15" customHeight="1">
      <c r="B136" s="325"/>
      <c r="C136" s="280" t="s">
        <v>367</v>
      </c>
      <c r="D136" s="280"/>
      <c r="E136" s="280"/>
      <c r="F136" s="303" t="s">
        <v>346</v>
      </c>
      <c r="G136" s="280"/>
      <c r="H136" s="280" t="s">
        <v>380</v>
      </c>
      <c r="I136" s="280" t="s">
        <v>342</v>
      </c>
      <c r="J136" s="280">
        <v>50</v>
      </c>
      <c r="K136" s="328"/>
    </row>
    <row r="137" s="1" customFormat="1" ht="15" customHeight="1">
      <c r="B137" s="325"/>
      <c r="C137" s="280" t="s">
        <v>368</v>
      </c>
      <c r="D137" s="280"/>
      <c r="E137" s="280"/>
      <c r="F137" s="303" t="s">
        <v>346</v>
      </c>
      <c r="G137" s="280"/>
      <c r="H137" s="280" t="s">
        <v>393</v>
      </c>
      <c r="I137" s="280" t="s">
        <v>342</v>
      </c>
      <c r="J137" s="280">
        <v>255</v>
      </c>
      <c r="K137" s="328"/>
    </row>
    <row r="138" s="1" customFormat="1" ht="15" customHeight="1">
      <c r="B138" s="325"/>
      <c r="C138" s="280" t="s">
        <v>370</v>
      </c>
      <c r="D138" s="280"/>
      <c r="E138" s="280"/>
      <c r="F138" s="303" t="s">
        <v>340</v>
      </c>
      <c r="G138" s="280"/>
      <c r="H138" s="280" t="s">
        <v>394</v>
      </c>
      <c r="I138" s="280" t="s">
        <v>372</v>
      </c>
      <c r="J138" s="280"/>
      <c r="K138" s="328"/>
    </row>
    <row r="139" s="1" customFormat="1" ht="15" customHeight="1">
      <c r="B139" s="325"/>
      <c r="C139" s="280" t="s">
        <v>373</v>
      </c>
      <c r="D139" s="280"/>
      <c r="E139" s="280"/>
      <c r="F139" s="303" t="s">
        <v>340</v>
      </c>
      <c r="G139" s="280"/>
      <c r="H139" s="280" t="s">
        <v>395</v>
      </c>
      <c r="I139" s="280" t="s">
        <v>375</v>
      </c>
      <c r="J139" s="280"/>
      <c r="K139" s="328"/>
    </row>
    <row r="140" s="1" customFormat="1" ht="15" customHeight="1">
      <c r="B140" s="325"/>
      <c r="C140" s="280" t="s">
        <v>376</v>
      </c>
      <c r="D140" s="280"/>
      <c r="E140" s="280"/>
      <c r="F140" s="303" t="s">
        <v>340</v>
      </c>
      <c r="G140" s="280"/>
      <c r="H140" s="280" t="s">
        <v>376</v>
      </c>
      <c r="I140" s="280" t="s">
        <v>375</v>
      </c>
      <c r="J140" s="280"/>
      <c r="K140" s="328"/>
    </row>
    <row r="141" s="1" customFormat="1" ht="15" customHeight="1">
      <c r="B141" s="325"/>
      <c r="C141" s="280" t="s">
        <v>37</v>
      </c>
      <c r="D141" s="280"/>
      <c r="E141" s="280"/>
      <c r="F141" s="303" t="s">
        <v>340</v>
      </c>
      <c r="G141" s="280"/>
      <c r="H141" s="280" t="s">
        <v>396</v>
      </c>
      <c r="I141" s="280" t="s">
        <v>375</v>
      </c>
      <c r="J141" s="280"/>
      <c r="K141" s="328"/>
    </row>
    <row r="142" s="1" customFormat="1" ht="15" customHeight="1">
      <c r="B142" s="325"/>
      <c r="C142" s="280" t="s">
        <v>397</v>
      </c>
      <c r="D142" s="280"/>
      <c r="E142" s="280"/>
      <c r="F142" s="303" t="s">
        <v>340</v>
      </c>
      <c r="G142" s="280"/>
      <c r="H142" s="280" t="s">
        <v>398</v>
      </c>
      <c r="I142" s="280" t="s">
        <v>375</v>
      </c>
      <c r="J142" s="280"/>
      <c r="K142" s="328"/>
    </row>
    <row r="143" s="1" customFormat="1" ht="15" customHeight="1">
      <c r="B143" s="329"/>
      <c r="C143" s="330"/>
      <c r="D143" s="330"/>
      <c r="E143" s="330"/>
      <c r="F143" s="330"/>
      <c r="G143" s="330"/>
      <c r="H143" s="330"/>
      <c r="I143" s="330"/>
      <c r="J143" s="330"/>
      <c r="K143" s="331"/>
    </row>
    <row r="144" s="1" customFormat="1" ht="18.75" customHeight="1">
      <c r="B144" s="316"/>
      <c r="C144" s="316"/>
      <c r="D144" s="316"/>
      <c r="E144" s="316"/>
      <c r="F144" s="317"/>
      <c r="G144" s="316"/>
      <c r="H144" s="316"/>
      <c r="I144" s="316"/>
      <c r="J144" s="316"/>
      <c r="K144" s="316"/>
    </row>
    <row r="145" s="1" customFormat="1" ht="18.75" customHeight="1">
      <c r="B145" s="288"/>
      <c r="C145" s="288"/>
      <c r="D145" s="288"/>
      <c r="E145" s="288"/>
      <c r="F145" s="288"/>
      <c r="G145" s="288"/>
      <c r="H145" s="288"/>
      <c r="I145" s="288"/>
      <c r="J145" s="288"/>
      <c r="K145" s="288"/>
    </row>
    <row r="146" s="1" customFormat="1" ht="7.5" customHeight="1">
      <c r="B146" s="289"/>
      <c r="C146" s="290"/>
      <c r="D146" s="290"/>
      <c r="E146" s="290"/>
      <c r="F146" s="290"/>
      <c r="G146" s="290"/>
      <c r="H146" s="290"/>
      <c r="I146" s="290"/>
      <c r="J146" s="290"/>
      <c r="K146" s="291"/>
    </row>
    <row r="147" s="1" customFormat="1" ht="45" customHeight="1">
      <c r="B147" s="292"/>
      <c r="C147" s="293" t="s">
        <v>399</v>
      </c>
      <c r="D147" s="293"/>
      <c r="E147" s="293"/>
      <c r="F147" s="293"/>
      <c r="G147" s="293"/>
      <c r="H147" s="293"/>
      <c r="I147" s="293"/>
      <c r="J147" s="293"/>
      <c r="K147" s="294"/>
    </row>
    <row r="148" s="1" customFormat="1" ht="17.25" customHeight="1">
      <c r="B148" s="292"/>
      <c r="C148" s="295" t="s">
        <v>334</v>
      </c>
      <c r="D148" s="295"/>
      <c r="E148" s="295"/>
      <c r="F148" s="295" t="s">
        <v>335</v>
      </c>
      <c r="G148" s="296"/>
      <c r="H148" s="295" t="s">
        <v>53</v>
      </c>
      <c r="I148" s="295" t="s">
        <v>56</v>
      </c>
      <c r="J148" s="295" t="s">
        <v>336</v>
      </c>
      <c r="K148" s="294"/>
    </row>
    <row r="149" s="1" customFormat="1" ht="17.25" customHeight="1">
      <c r="B149" s="292"/>
      <c r="C149" s="297" t="s">
        <v>337</v>
      </c>
      <c r="D149" s="297"/>
      <c r="E149" s="297"/>
      <c r="F149" s="298" t="s">
        <v>338</v>
      </c>
      <c r="G149" s="299"/>
      <c r="H149" s="297"/>
      <c r="I149" s="297"/>
      <c r="J149" s="297" t="s">
        <v>339</v>
      </c>
      <c r="K149" s="294"/>
    </row>
    <row r="150" s="1" customFormat="1" ht="5.25" customHeight="1">
      <c r="B150" s="305"/>
      <c r="C150" s="300"/>
      <c r="D150" s="300"/>
      <c r="E150" s="300"/>
      <c r="F150" s="300"/>
      <c r="G150" s="301"/>
      <c r="H150" s="300"/>
      <c r="I150" s="300"/>
      <c r="J150" s="300"/>
      <c r="K150" s="328"/>
    </row>
    <row r="151" s="1" customFormat="1" ht="15" customHeight="1">
      <c r="B151" s="305"/>
      <c r="C151" s="332" t="s">
        <v>343</v>
      </c>
      <c r="D151" s="280"/>
      <c r="E151" s="280"/>
      <c r="F151" s="333" t="s">
        <v>340</v>
      </c>
      <c r="G151" s="280"/>
      <c r="H151" s="332" t="s">
        <v>380</v>
      </c>
      <c r="I151" s="332" t="s">
        <v>342</v>
      </c>
      <c r="J151" s="332">
        <v>120</v>
      </c>
      <c r="K151" s="328"/>
    </row>
    <row r="152" s="1" customFormat="1" ht="15" customHeight="1">
      <c r="B152" s="305"/>
      <c r="C152" s="332" t="s">
        <v>389</v>
      </c>
      <c r="D152" s="280"/>
      <c r="E152" s="280"/>
      <c r="F152" s="333" t="s">
        <v>340</v>
      </c>
      <c r="G152" s="280"/>
      <c r="H152" s="332" t="s">
        <v>400</v>
      </c>
      <c r="I152" s="332" t="s">
        <v>342</v>
      </c>
      <c r="J152" s="332" t="s">
        <v>391</v>
      </c>
      <c r="K152" s="328"/>
    </row>
    <row r="153" s="1" customFormat="1" ht="15" customHeight="1">
      <c r="B153" s="305"/>
      <c r="C153" s="332" t="s">
        <v>288</v>
      </c>
      <c r="D153" s="280"/>
      <c r="E153" s="280"/>
      <c r="F153" s="333" t="s">
        <v>340</v>
      </c>
      <c r="G153" s="280"/>
      <c r="H153" s="332" t="s">
        <v>401</v>
      </c>
      <c r="I153" s="332" t="s">
        <v>342</v>
      </c>
      <c r="J153" s="332" t="s">
        <v>391</v>
      </c>
      <c r="K153" s="328"/>
    </row>
    <row r="154" s="1" customFormat="1" ht="15" customHeight="1">
      <c r="B154" s="305"/>
      <c r="C154" s="332" t="s">
        <v>345</v>
      </c>
      <c r="D154" s="280"/>
      <c r="E154" s="280"/>
      <c r="F154" s="333" t="s">
        <v>346</v>
      </c>
      <c r="G154" s="280"/>
      <c r="H154" s="332" t="s">
        <v>380</v>
      </c>
      <c r="I154" s="332" t="s">
        <v>342</v>
      </c>
      <c r="J154" s="332">
        <v>50</v>
      </c>
      <c r="K154" s="328"/>
    </row>
    <row r="155" s="1" customFormat="1" ht="15" customHeight="1">
      <c r="B155" s="305"/>
      <c r="C155" s="332" t="s">
        <v>348</v>
      </c>
      <c r="D155" s="280"/>
      <c r="E155" s="280"/>
      <c r="F155" s="333" t="s">
        <v>340</v>
      </c>
      <c r="G155" s="280"/>
      <c r="H155" s="332" t="s">
        <v>380</v>
      </c>
      <c r="I155" s="332" t="s">
        <v>350</v>
      </c>
      <c r="J155" s="332"/>
      <c r="K155" s="328"/>
    </row>
    <row r="156" s="1" customFormat="1" ht="15" customHeight="1">
      <c r="B156" s="305"/>
      <c r="C156" s="332" t="s">
        <v>359</v>
      </c>
      <c r="D156" s="280"/>
      <c r="E156" s="280"/>
      <c r="F156" s="333" t="s">
        <v>346</v>
      </c>
      <c r="G156" s="280"/>
      <c r="H156" s="332" t="s">
        <v>380</v>
      </c>
      <c r="I156" s="332" t="s">
        <v>342</v>
      </c>
      <c r="J156" s="332">
        <v>50</v>
      </c>
      <c r="K156" s="328"/>
    </row>
    <row r="157" s="1" customFormat="1" ht="15" customHeight="1">
      <c r="B157" s="305"/>
      <c r="C157" s="332" t="s">
        <v>367</v>
      </c>
      <c r="D157" s="280"/>
      <c r="E157" s="280"/>
      <c r="F157" s="333" t="s">
        <v>346</v>
      </c>
      <c r="G157" s="280"/>
      <c r="H157" s="332" t="s">
        <v>380</v>
      </c>
      <c r="I157" s="332" t="s">
        <v>342</v>
      </c>
      <c r="J157" s="332">
        <v>50</v>
      </c>
      <c r="K157" s="328"/>
    </row>
    <row r="158" s="1" customFormat="1" ht="15" customHeight="1">
      <c r="B158" s="305"/>
      <c r="C158" s="332" t="s">
        <v>365</v>
      </c>
      <c r="D158" s="280"/>
      <c r="E158" s="280"/>
      <c r="F158" s="333" t="s">
        <v>346</v>
      </c>
      <c r="G158" s="280"/>
      <c r="H158" s="332" t="s">
        <v>380</v>
      </c>
      <c r="I158" s="332" t="s">
        <v>342</v>
      </c>
      <c r="J158" s="332">
        <v>50</v>
      </c>
      <c r="K158" s="328"/>
    </row>
    <row r="159" s="1" customFormat="1" ht="15" customHeight="1">
      <c r="B159" s="305"/>
      <c r="C159" s="332" t="s">
        <v>91</v>
      </c>
      <c r="D159" s="280"/>
      <c r="E159" s="280"/>
      <c r="F159" s="333" t="s">
        <v>340</v>
      </c>
      <c r="G159" s="280"/>
      <c r="H159" s="332" t="s">
        <v>402</v>
      </c>
      <c r="I159" s="332" t="s">
        <v>342</v>
      </c>
      <c r="J159" s="332" t="s">
        <v>403</v>
      </c>
      <c r="K159" s="328"/>
    </row>
    <row r="160" s="1" customFormat="1" ht="15" customHeight="1">
      <c r="B160" s="305"/>
      <c r="C160" s="332" t="s">
        <v>404</v>
      </c>
      <c r="D160" s="280"/>
      <c r="E160" s="280"/>
      <c r="F160" s="333" t="s">
        <v>340</v>
      </c>
      <c r="G160" s="280"/>
      <c r="H160" s="332" t="s">
        <v>405</v>
      </c>
      <c r="I160" s="332" t="s">
        <v>375</v>
      </c>
      <c r="J160" s="332"/>
      <c r="K160" s="328"/>
    </row>
    <row r="161" s="1" customFormat="1" ht="15" customHeight="1">
      <c r="B161" s="334"/>
      <c r="C161" s="314"/>
      <c r="D161" s="314"/>
      <c r="E161" s="314"/>
      <c r="F161" s="314"/>
      <c r="G161" s="314"/>
      <c r="H161" s="314"/>
      <c r="I161" s="314"/>
      <c r="J161" s="314"/>
      <c r="K161" s="335"/>
    </row>
    <row r="162" s="1" customFormat="1" ht="18.75" customHeight="1">
      <c r="B162" s="316"/>
      <c r="C162" s="326"/>
      <c r="D162" s="326"/>
      <c r="E162" s="326"/>
      <c r="F162" s="336"/>
      <c r="G162" s="326"/>
      <c r="H162" s="326"/>
      <c r="I162" s="326"/>
      <c r="J162" s="326"/>
      <c r="K162" s="316"/>
    </row>
    <row r="163" s="1" customFormat="1" ht="18.75" customHeight="1">
      <c r="B163" s="288"/>
      <c r="C163" s="288"/>
      <c r="D163" s="288"/>
      <c r="E163" s="288"/>
      <c r="F163" s="288"/>
      <c r="G163" s="288"/>
      <c r="H163" s="288"/>
      <c r="I163" s="288"/>
      <c r="J163" s="288"/>
      <c r="K163" s="288"/>
    </row>
    <row r="164" s="1" customFormat="1" ht="7.5" customHeight="1">
      <c r="B164" s="267"/>
      <c r="C164" s="268"/>
      <c r="D164" s="268"/>
      <c r="E164" s="268"/>
      <c r="F164" s="268"/>
      <c r="G164" s="268"/>
      <c r="H164" s="268"/>
      <c r="I164" s="268"/>
      <c r="J164" s="268"/>
      <c r="K164" s="269"/>
    </row>
    <row r="165" s="1" customFormat="1" ht="45" customHeight="1">
      <c r="B165" s="270"/>
      <c r="C165" s="271" t="s">
        <v>406</v>
      </c>
      <c r="D165" s="271"/>
      <c r="E165" s="271"/>
      <c r="F165" s="271"/>
      <c r="G165" s="271"/>
      <c r="H165" s="271"/>
      <c r="I165" s="271"/>
      <c r="J165" s="271"/>
      <c r="K165" s="272"/>
    </row>
    <row r="166" s="1" customFormat="1" ht="17.25" customHeight="1">
      <c r="B166" s="270"/>
      <c r="C166" s="295" t="s">
        <v>334</v>
      </c>
      <c r="D166" s="295"/>
      <c r="E166" s="295"/>
      <c r="F166" s="295" t="s">
        <v>335</v>
      </c>
      <c r="G166" s="337"/>
      <c r="H166" s="338" t="s">
        <v>53</v>
      </c>
      <c r="I166" s="338" t="s">
        <v>56</v>
      </c>
      <c r="J166" s="295" t="s">
        <v>336</v>
      </c>
      <c r="K166" s="272"/>
    </row>
    <row r="167" s="1" customFormat="1" ht="17.25" customHeight="1">
      <c r="B167" s="273"/>
      <c r="C167" s="297" t="s">
        <v>337</v>
      </c>
      <c r="D167" s="297"/>
      <c r="E167" s="297"/>
      <c r="F167" s="298" t="s">
        <v>338</v>
      </c>
      <c r="G167" s="339"/>
      <c r="H167" s="340"/>
      <c r="I167" s="340"/>
      <c r="J167" s="297" t="s">
        <v>339</v>
      </c>
      <c r="K167" s="275"/>
    </row>
    <row r="168" s="1" customFormat="1" ht="5.25" customHeight="1">
      <c r="B168" s="305"/>
      <c r="C168" s="300"/>
      <c r="D168" s="300"/>
      <c r="E168" s="300"/>
      <c r="F168" s="300"/>
      <c r="G168" s="301"/>
      <c r="H168" s="300"/>
      <c r="I168" s="300"/>
      <c r="J168" s="300"/>
      <c r="K168" s="328"/>
    </row>
    <row r="169" s="1" customFormat="1" ht="15" customHeight="1">
      <c r="B169" s="305"/>
      <c r="C169" s="280" t="s">
        <v>343</v>
      </c>
      <c r="D169" s="280"/>
      <c r="E169" s="280"/>
      <c r="F169" s="303" t="s">
        <v>340</v>
      </c>
      <c r="G169" s="280"/>
      <c r="H169" s="280" t="s">
        <v>380</v>
      </c>
      <c r="I169" s="280" t="s">
        <v>342</v>
      </c>
      <c r="J169" s="280">
        <v>120</v>
      </c>
      <c r="K169" s="328"/>
    </row>
    <row r="170" s="1" customFormat="1" ht="15" customHeight="1">
      <c r="B170" s="305"/>
      <c r="C170" s="280" t="s">
        <v>389</v>
      </c>
      <c r="D170" s="280"/>
      <c r="E170" s="280"/>
      <c r="F170" s="303" t="s">
        <v>340</v>
      </c>
      <c r="G170" s="280"/>
      <c r="H170" s="280" t="s">
        <v>390</v>
      </c>
      <c r="I170" s="280" t="s">
        <v>342</v>
      </c>
      <c r="J170" s="280" t="s">
        <v>391</v>
      </c>
      <c r="K170" s="328"/>
    </row>
    <row r="171" s="1" customFormat="1" ht="15" customHeight="1">
      <c r="B171" s="305"/>
      <c r="C171" s="280" t="s">
        <v>288</v>
      </c>
      <c r="D171" s="280"/>
      <c r="E171" s="280"/>
      <c r="F171" s="303" t="s">
        <v>340</v>
      </c>
      <c r="G171" s="280"/>
      <c r="H171" s="280" t="s">
        <v>407</v>
      </c>
      <c r="I171" s="280" t="s">
        <v>342</v>
      </c>
      <c r="J171" s="280" t="s">
        <v>391</v>
      </c>
      <c r="K171" s="328"/>
    </row>
    <row r="172" s="1" customFormat="1" ht="15" customHeight="1">
      <c r="B172" s="305"/>
      <c r="C172" s="280" t="s">
        <v>345</v>
      </c>
      <c r="D172" s="280"/>
      <c r="E172" s="280"/>
      <c r="F172" s="303" t="s">
        <v>346</v>
      </c>
      <c r="G172" s="280"/>
      <c r="H172" s="280" t="s">
        <v>407</v>
      </c>
      <c r="I172" s="280" t="s">
        <v>342</v>
      </c>
      <c r="J172" s="280">
        <v>50</v>
      </c>
      <c r="K172" s="328"/>
    </row>
    <row r="173" s="1" customFormat="1" ht="15" customHeight="1">
      <c r="B173" s="305"/>
      <c r="C173" s="280" t="s">
        <v>348</v>
      </c>
      <c r="D173" s="280"/>
      <c r="E173" s="280"/>
      <c r="F173" s="303" t="s">
        <v>340</v>
      </c>
      <c r="G173" s="280"/>
      <c r="H173" s="280" t="s">
        <v>407</v>
      </c>
      <c r="I173" s="280" t="s">
        <v>350</v>
      </c>
      <c r="J173" s="280"/>
      <c r="K173" s="328"/>
    </row>
    <row r="174" s="1" customFormat="1" ht="15" customHeight="1">
      <c r="B174" s="305"/>
      <c r="C174" s="280" t="s">
        <v>359</v>
      </c>
      <c r="D174" s="280"/>
      <c r="E174" s="280"/>
      <c r="F174" s="303" t="s">
        <v>346</v>
      </c>
      <c r="G174" s="280"/>
      <c r="H174" s="280" t="s">
        <v>407</v>
      </c>
      <c r="I174" s="280" t="s">
        <v>342</v>
      </c>
      <c r="J174" s="280">
        <v>50</v>
      </c>
      <c r="K174" s="328"/>
    </row>
    <row r="175" s="1" customFormat="1" ht="15" customHeight="1">
      <c r="B175" s="305"/>
      <c r="C175" s="280" t="s">
        <v>367</v>
      </c>
      <c r="D175" s="280"/>
      <c r="E175" s="280"/>
      <c r="F175" s="303" t="s">
        <v>346</v>
      </c>
      <c r="G175" s="280"/>
      <c r="H175" s="280" t="s">
        <v>407</v>
      </c>
      <c r="I175" s="280" t="s">
        <v>342</v>
      </c>
      <c r="J175" s="280">
        <v>50</v>
      </c>
      <c r="K175" s="328"/>
    </row>
    <row r="176" s="1" customFormat="1" ht="15" customHeight="1">
      <c r="B176" s="305"/>
      <c r="C176" s="280" t="s">
        <v>365</v>
      </c>
      <c r="D176" s="280"/>
      <c r="E176" s="280"/>
      <c r="F176" s="303" t="s">
        <v>346</v>
      </c>
      <c r="G176" s="280"/>
      <c r="H176" s="280" t="s">
        <v>407</v>
      </c>
      <c r="I176" s="280" t="s">
        <v>342</v>
      </c>
      <c r="J176" s="280">
        <v>50</v>
      </c>
      <c r="K176" s="328"/>
    </row>
    <row r="177" s="1" customFormat="1" ht="15" customHeight="1">
      <c r="B177" s="305"/>
      <c r="C177" s="280" t="s">
        <v>98</v>
      </c>
      <c r="D177" s="280"/>
      <c r="E177" s="280"/>
      <c r="F177" s="303" t="s">
        <v>340</v>
      </c>
      <c r="G177" s="280"/>
      <c r="H177" s="280" t="s">
        <v>408</v>
      </c>
      <c r="I177" s="280" t="s">
        <v>409</v>
      </c>
      <c r="J177" s="280"/>
      <c r="K177" s="328"/>
    </row>
    <row r="178" s="1" customFormat="1" ht="15" customHeight="1">
      <c r="B178" s="305"/>
      <c r="C178" s="280" t="s">
        <v>56</v>
      </c>
      <c r="D178" s="280"/>
      <c r="E178" s="280"/>
      <c r="F178" s="303" t="s">
        <v>340</v>
      </c>
      <c r="G178" s="280"/>
      <c r="H178" s="280" t="s">
        <v>410</v>
      </c>
      <c r="I178" s="280" t="s">
        <v>411</v>
      </c>
      <c r="J178" s="280">
        <v>1</v>
      </c>
      <c r="K178" s="328"/>
    </row>
    <row r="179" s="1" customFormat="1" ht="15" customHeight="1">
      <c r="B179" s="305"/>
      <c r="C179" s="280" t="s">
        <v>52</v>
      </c>
      <c r="D179" s="280"/>
      <c r="E179" s="280"/>
      <c r="F179" s="303" t="s">
        <v>340</v>
      </c>
      <c r="G179" s="280"/>
      <c r="H179" s="280" t="s">
        <v>412</v>
      </c>
      <c r="I179" s="280" t="s">
        <v>342</v>
      </c>
      <c r="J179" s="280">
        <v>20</v>
      </c>
      <c r="K179" s="328"/>
    </row>
    <row r="180" s="1" customFormat="1" ht="15" customHeight="1">
      <c r="B180" s="305"/>
      <c r="C180" s="280" t="s">
        <v>53</v>
      </c>
      <c r="D180" s="280"/>
      <c r="E180" s="280"/>
      <c r="F180" s="303" t="s">
        <v>340</v>
      </c>
      <c r="G180" s="280"/>
      <c r="H180" s="280" t="s">
        <v>413</v>
      </c>
      <c r="I180" s="280" t="s">
        <v>342</v>
      </c>
      <c r="J180" s="280">
        <v>255</v>
      </c>
      <c r="K180" s="328"/>
    </row>
    <row r="181" s="1" customFormat="1" ht="15" customHeight="1">
      <c r="B181" s="305"/>
      <c r="C181" s="280" t="s">
        <v>99</v>
      </c>
      <c r="D181" s="280"/>
      <c r="E181" s="280"/>
      <c r="F181" s="303" t="s">
        <v>340</v>
      </c>
      <c r="G181" s="280"/>
      <c r="H181" s="280" t="s">
        <v>304</v>
      </c>
      <c r="I181" s="280" t="s">
        <v>342</v>
      </c>
      <c r="J181" s="280">
        <v>10</v>
      </c>
      <c r="K181" s="328"/>
    </row>
    <row r="182" s="1" customFormat="1" ht="15" customHeight="1">
      <c r="B182" s="305"/>
      <c r="C182" s="280" t="s">
        <v>100</v>
      </c>
      <c r="D182" s="280"/>
      <c r="E182" s="280"/>
      <c r="F182" s="303" t="s">
        <v>340</v>
      </c>
      <c r="G182" s="280"/>
      <c r="H182" s="280" t="s">
        <v>414</v>
      </c>
      <c r="I182" s="280" t="s">
        <v>375</v>
      </c>
      <c r="J182" s="280"/>
      <c r="K182" s="328"/>
    </row>
    <row r="183" s="1" customFormat="1" ht="15" customHeight="1">
      <c r="B183" s="305"/>
      <c r="C183" s="280" t="s">
        <v>415</v>
      </c>
      <c r="D183" s="280"/>
      <c r="E183" s="280"/>
      <c r="F183" s="303" t="s">
        <v>340</v>
      </c>
      <c r="G183" s="280"/>
      <c r="H183" s="280" t="s">
        <v>416</v>
      </c>
      <c r="I183" s="280" t="s">
        <v>375</v>
      </c>
      <c r="J183" s="280"/>
      <c r="K183" s="328"/>
    </row>
    <row r="184" s="1" customFormat="1" ht="15" customHeight="1">
      <c r="B184" s="305"/>
      <c r="C184" s="280" t="s">
        <v>404</v>
      </c>
      <c r="D184" s="280"/>
      <c r="E184" s="280"/>
      <c r="F184" s="303" t="s">
        <v>340</v>
      </c>
      <c r="G184" s="280"/>
      <c r="H184" s="280" t="s">
        <v>417</v>
      </c>
      <c r="I184" s="280" t="s">
        <v>375</v>
      </c>
      <c r="J184" s="280"/>
      <c r="K184" s="328"/>
    </row>
    <row r="185" s="1" customFormat="1" ht="15" customHeight="1">
      <c r="B185" s="305"/>
      <c r="C185" s="280" t="s">
        <v>102</v>
      </c>
      <c r="D185" s="280"/>
      <c r="E185" s="280"/>
      <c r="F185" s="303" t="s">
        <v>346</v>
      </c>
      <c r="G185" s="280"/>
      <c r="H185" s="280" t="s">
        <v>418</v>
      </c>
      <c r="I185" s="280" t="s">
        <v>342</v>
      </c>
      <c r="J185" s="280">
        <v>50</v>
      </c>
      <c r="K185" s="328"/>
    </row>
    <row r="186" s="1" customFormat="1" ht="15" customHeight="1">
      <c r="B186" s="305"/>
      <c r="C186" s="280" t="s">
        <v>419</v>
      </c>
      <c r="D186" s="280"/>
      <c r="E186" s="280"/>
      <c r="F186" s="303" t="s">
        <v>346</v>
      </c>
      <c r="G186" s="280"/>
      <c r="H186" s="280" t="s">
        <v>420</v>
      </c>
      <c r="I186" s="280" t="s">
        <v>421</v>
      </c>
      <c r="J186" s="280"/>
      <c r="K186" s="328"/>
    </row>
    <row r="187" s="1" customFormat="1" ht="15" customHeight="1">
      <c r="B187" s="305"/>
      <c r="C187" s="280" t="s">
        <v>422</v>
      </c>
      <c r="D187" s="280"/>
      <c r="E187" s="280"/>
      <c r="F187" s="303" t="s">
        <v>346</v>
      </c>
      <c r="G187" s="280"/>
      <c r="H187" s="280" t="s">
        <v>423</v>
      </c>
      <c r="I187" s="280" t="s">
        <v>421</v>
      </c>
      <c r="J187" s="280"/>
      <c r="K187" s="328"/>
    </row>
    <row r="188" s="1" customFormat="1" ht="15" customHeight="1">
      <c r="B188" s="305"/>
      <c r="C188" s="280" t="s">
        <v>424</v>
      </c>
      <c r="D188" s="280"/>
      <c r="E188" s="280"/>
      <c r="F188" s="303" t="s">
        <v>346</v>
      </c>
      <c r="G188" s="280"/>
      <c r="H188" s="280" t="s">
        <v>425</v>
      </c>
      <c r="I188" s="280" t="s">
        <v>421</v>
      </c>
      <c r="J188" s="280"/>
      <c r="K188" s="328"/>
    </row>
    <row r="189" s="1" customFormat="1" ht="15" customHeight="1">
      <c r="B189" s="305"/>
      <c r="C189" s="341" t="s">
        <v>426</v>
      </c>
      <c r="D189" s="280"/>
      <c r="E189" s="280"/>
      <c r="F189" s="303" t="s">
        <v>346</v>
      </c>
      <c r="G189" s="280"/>
      <c r="H189" s="280" t="s">
        <v>427</v>
      </c>
      <c r="I189" s="280" t="s">
        <v>428</v>
      </c>
      <c r="J189" s="342" t="s">
        <v>429</v>
      </c>
      <c r="K189" s="328"/>
    </row>
    <row r="190" s="15" customFormat="1" ht="15" customHeight="1">
      <c r="B190" s="343"/>
      <c r="C190" s="344" t="s">
        <v>430</v>
      </c>
      <c r="D190" s="345"/>
      <c r="E190" s="345"/>
      <c r="F190" s="346" t="s">
        <v>346</v>
      </c>
      <c r="G190" s="345"/>
      <c r="H190" s="345" t="s">
        <v>431</v>
      </c>
      <c r="I190" s="345" t="s">
        <v>428</v>
      </c>
      <c r="J190" s="347" t="s">
        <v>429</v>
      </c>
      <c r="K190" s="348"/>
    </row>
    <row r="191" s="1" customFormat="1" ht="15" customHeight="1">
      <c r="B191" s="305"/>
      <c r="C191" s="341" t="s">
        <v>41</v>
      </c>
      <c r="D191" s="280"/>
      <c r="E191" s="280"/>
      <c r="F191" s="303" t="s">
        <v>340</v>
      </c>
      <c r="G191" s="280"/>
      <c r="H191" s="277" t="s">
        <v>432</v>
      </c>
      <c r="I191" s="280" t="s">
        <v>433</v>
      </c>
      <c r="J191" s="280"/>
      <c r="K191" s="328"/>
    </row>
    <row r="192" s="1" customFormat="1" ht="15" customHeight="1">
      <c r="B192" s="305"/>
      <c r="C192" s="341" t="s">
        <v>434</v>
      </c>
      <c r="D192" s="280"/>
      <c r="E192" s="280"/>
      <c r="F192" s="303" t="s">
        <v>340</v>
      </c>
      <c r="G192" s="280"/>
      <c r="H192" s="280" t="s">
        <v>435</v>
      </c>
      <c r="I192" s="280" t="s">
        <v>375</v>
      </c>
      <c r="J192" s="280"/>
      <c r="K192" s="328"/>
    </row>
    <row r="193" s="1" customFormat="1" ht="15" customHeight="1">
      <c r="B193" s="305"/>
      <c r="C193" s="341" t="s">
        <v>436</v>
      </c>
      <c r="D193" s="280"/>
      <c r="E193" s="280"/>
      <c r="F193" s="303" t="s">
        <v>340</v>
      </c>
      <c r="G193" s="280"/>
      <c r="H193" s="280" t="s">
        <v>437</v>
      </c>
      <c r="I193" s="280" t="s">
        <v>375</v>
      </c>
      <c r="J193" s="280"/>
      <c r="K193" s="328"/>
    </row>
    <row r="194" s="1" customFormat="1" ht="15" customHeight="1">
      <c r="B194" s="305"/>
      <c r="C194" s="341" t="s">
        <v>438</v>
      </c>
      <c r="D194" s="280"/>
      <c r="E194" s="280"/>
      <c r="F194" s="303" t="s">
        <v>346</v>
      </c>
      <c r="G194" s="280"/>
      <c r="H194" s="280" t="s">
        <v>439</v>
      </c>
      <c r="I194" s="280" t="s">
        <v>375</v>
      </c>
      <c r="J194" s="280"/>
      <c r="K194" s="328"/>
    </row>
    <row r="195" s="1" customFormat="1" ht="15" customHeight="1">
      <c r="B195" s="334"/>
      <c r="C195" s="349"/>
      <c r="D195" s="314"/>
      <c r="E195" s="314"/>
      <c r="F195" s="314"/>
      <c r="G195" s="314"/>
      <c r="H195" s="314"/>
      <c r="I195" s="314"/>
      <c r="J195" s="314"/>
      <c r="K195" s="335"/>
    </row>
    <row r="196" s="1" customFormat="1" ht="18.75" customHeight="1">
      <c r="B196" s="316"/>
      <c r="C196" s="326"/>
      <c r="D196" s="326"/>
      <c r="E196" s="326"/>
      <c r="F196" s="336"/>
      <c r="G196" s="326"/>
      <c r="H196" s="326"/>
      <c r="I196" s="326"/>
      <c r="J196" s="326"/>
      <c r="K196" s="316"/>
    </row>
    <row r="197" s="1" customFormat="1" ht="18.75" customHeight="1">
      <c r="B197" s="316"/>
      <c r="C197" s="326"/>
      <c r="D197" s="326"/>
      <c r="E197" s="326"/>
      <c r="F197" s="336"/>
      <c r="G197" s="326"/>
      <c r="H197" s="326"/>
      <c r="I197" s="326"/>
      <c r="J197" s="326"/>
      <c r="K197" s="316"/>
    </row>
    <row r="198" s="1" customFormat="1" ht="18.75" customHeight="1">
      <c r="B198" s="288"/>
      <c r="C198" s="288"/>
      <c r="D198" s="288"/>
      <c r="E198" s="288"/>
      <c r="F198" s="288"/>
      <c r="G198" s="288"/>
      <c r="H198" s="288"/>
      <c r="I198" s="288"/>
      <c r="J198" s="288"/>
      <c r="K198" s="288"/>
    </row>
    <row r="199" s="1" customFormat="1" ht="13.5">
      <c r="B199" s="267"/>
      <c r="C199" s="268"/>
      <c r="D199" s="268"/>
      <c r="E199" s="268"/>
      <c r="F199" s="268"/>
      <c r="G199" s="268"/>
      <c r="H199" s="268"/>
      <c r="I199" s="268"/>
      <c r="J199" s="268"/>
      <c r="K199" s="269"/>
    </row>
    <row r="200" s="1" customFormat="1" ht="21">
      <c r="B200" s="270"/>
      <c r="C200" s="271" t="s">
        <v>440</v>
      </c>
      <c r="D200" s="271"/>
      <c r="E200" s="271"/>
      <c r="F200" s="271"/>
      <c r="G200" s="271"/>
      <c r="H200" s="271"/>
      <c r="I200" s="271"/>
      <c r="J200" s="271"/>
      <c r="K200" s="272"/>
    </row>
    <row r="201" s="1" customFormat="1" ht="25.5" customHeight="1">
      <c r="B201" s="270"/>
      <c r="C201" s="350" t="s">
        <v>441</v>
      </c>
      <c r="D201" s="350"/>
      <c r="E201" s="350"/>
      <c r="F201" s="350" t="s">
        <v>442</v>
      </c>
      <c r="G201" s="351"/>
      <c r="H201" s="350" t="s">
        <v>443</v>
      </c>
      <c r="I201" s="350"/>
      <c r="J201" s="350"/>
      <c r="K201" s="272"/>
    </row>
    <row r="202" s="1" customFormat="1" ht="5.25" customHeight="1">
      <c r="B202" s="305"/>
      <c r="C202" s="300"/>
      <c r="D202" s="300"/>
      <c r="E202" s="300"/>
      <c r="F202" s="300"/>
      <c r="G202" s="326"/>
      <c r="H202" s="300"/>
      <c r="I202" s="300"/>
      <c r="J202" s="300"/>
      <c r="K202" s="328"/>
    </row>
    <row r="203" s="1" customFormat="1" ht="15" customHeight="1">
      <c r="B203" s="305"/>
      <c r="C203" s="280" t="s">
        <v>433</v>
      </c>
      <c r="D203" s="280"/>
      <c r="E203" s="280"/>
      <c r="F203" s="303" t="s">
        <v>42</v>
      </c>
      <c r="G203" s="280"/>
      <c r="H203" s="280" t="s">
        <v>444</v>
      </c>
      <c r="I203" s="280"/>
      <c r="J203" s="280"/>
      <c r="K203" s="328"/>
    </row>
    <row r="204" s="1" customFormat="1" ht="15" customHeight="1">
      <c r="B204" s="305"/>
      <c r="C204" s="280"/>
      <c r="D204" s="280"/>
      <c r="E204" s="280"/>
      <c r="F204" s="303" t="s">
        <v>43</v>
      </c>
      <c r="G204" s="280"/>
      <c r="H204" s="280" t="s">
        <v>445</v>
      </c>
      <c r="I204" s="280"/>
      <c r="J204" s="280"/>
      <c r="K204" s="328"/>
    </row>
    <row r="205" s="1" customFormat="1" ht="15" customHeight="1">
      <c r="B205" s="305"/>
      <c r="C205" s="280"/>
      <c r="D205" s="280"/>
      <c r="E205" s="280"/>
      <c r="F205" s="303" t="s">
        <v>46</v>
      </c>
      <c r="G205" s="280"/>
      <c r="H205" s="280" t="s">
        <v>446</v>
      </c>
      <c r="I205" s="280"/>
      <c r="J205" s="280"/>
      <c r="K205" s="328"/>
    </row>
    <row r="206" s="1" customFormat="1" ht="15" customHeight="1">
      <c r="B206" s="305"/>
      <c r="C206" s="280"/>
      <c r="D206" s="280"/>
      <c r="E206" s="280"/>
      <c r="F206" s="303" t="s">
        <v>44</v>
      </c>
      <c r="G206" s="280"/>
      <c r="H206" s="280" t="s">
        <v>447</v>
      </c>
      <c r="I206" s="280"/>
      <c r="J206" s="280"/>
      <c r="K206" s="328"/>
    </row>
    <row r="207" s="1" customFormat="1" ht="15" customHeight="1">
      <c r="B207" s="305"/>
      <c r="C207" s="280"/>
      <c r="D207" s="280"/>
      <c r="E207" s="280"/>
      <c r="F207" s="303" t="s">
        <v>45</v>
      </c>
      <c r="G207" s="280"/>
      <c r="H207" s="280" t="s">
        <v>448</v>
      </c>
      <c r="I207" s="280"/>
      <c r="J207" s="280"/>
      <c r="K207" s="328"/>
    </row>
    <row r="208" s="1" customFormat="1" ht="15" customHeight="1">
      <c r="B208" s="305"/>
      <c r="C208" s="280"/>
      <c r="D208" s="280"/>
      <c r="E208" s="280"/>
      <c r="F208" s="303"/>
      <c r="G208" s="280"/>
      <c r="H208" s="280"/>
      <c r="I208" s="280"/>
      <c r="J208" s="280"/>
      <c r="K208" s="328"/>
    </row>
    <row r="209" s="1" customFormat="1" ht="15" customHeight="1">
      <c r="B209" s="305"/>
      <c r="C209" s="280" t="s">
        <v>387</v>
      </c>
      <c r="D209" s="280"/>
      <c r="E209" s="280"/>
      <c r="F209" s="303" t="s">
        <v>78</v>
      </c>
      <c r="G209" s="280"/>
      <c r="H209" s="280" t="s">
        <v>449</v>
      </c>
      <c r="I209" s="280"/>
      <c r="J209" s="280"/>
      <c r="K209" s="328"/>
    </row>
    <row r="210" s="1" customFormat="1" ht="15" customHeight="1">
      <c r="B210" s="305"/>
      <c r="C210" s="280"/>
      <c r="D210" s="280"/>
      <c r="E210" s="280"/>
      <c r="F210" s="303" t="s">
        <v>282</v>
      </c>
      <c r="G210" s="280"/>
      <c r="H210" s="280" t="s">
        <v>283</v>
      </c>
      <c r="I210" s="280"/>
      <c r="J210" s="280"/>
      <c r="K210" s="328"/>
    </row>
    <row r="211" s="1" customFormat="1" ht="15" customHeight="1">
      <c r="B211" s="305"/>
      <c r="C211" s="280"/>
      <c r="D211" s="280"/>
      <c r="E211" s="280"/>
      <c r="F211" s="303" t="s">
        <v>280</v>
      </c>
      <c r="G211" s="280"/>
      <c r="H211" s="280" t="s">
        <v>450</v>
      </c>
      <c r="I211" s="280"/>
      <c r="J211" s="280"/>
      <c r="K211" s="328"/>
    </row>
    <row r="212" s="1" customFormat="1" ht="15" customHeight="1">
      <c r="B212" s="352"/>
      <c r="C212" s="280"/>
      <c r="D212" s="280"/>
      <c r="E212" s="280"/>
      <c r="F212" s="303" t="s">
        <v>284</v>
      </c>
      <c r="G212" s="341"/>
      <c r="H212" s="332" t="s">
        <v>285</v>
      </c>
      <c r="I212" s="332"/>
      <c r="J212" s="332"/>
      <c r="K212" s="353"/>
    </row>
    <row r="213" s="1" customFormat="1" ht="15" customHeight="1">
      <c r="B213" s="352"/>
      <c r="C213" s="280"/>
      <c r="D213" s="280"/>
      <c r="E213" s="280"/>
      <c r="F213" s="303" t="s">
        <v>286</v>
      </c>
      <c r="G213" s="341"/>
      <c r="H213" s="332" t="s">
        <v>451</v>
      </c>
      <c r="I213" s="332"/>
      <c r="J213" s="332"/>
      <c r="K213" s="353"/>
    </row>
    <row r="214" s="1" customFormat="1" ht="15" customHeight="1">
      <c r="B214" s="352"/>
      <c r="C214" s="280"/>
      <c r="D214" s="280"/>
      <c r="E214" s="280"/>
      <c r="F214" s="303"/>
      <c r="G214" s="341"/>
      <c r="H214" s="332"/>
      <c r="I214" s="332"/>
      <c r="J214" s="332"/>
      <c r="K214" s="353"/>
    </row>
    <row r="215" s="1" customFormat="1" ht="15" customHeight="1">
      <c r="B215" s="352"/>
      <c r="C215" s="280" t="s">
        <v>411</v>
      </c>
      <c r="D215" s="280"/>
      <c r="E215" s="280"/>
      <c r="F215" s="303">
        <v>1</v>
      </c>
      <c r="G215" s="341"/>
      <c r="H215" s="332" t="s">
        <v>452</v>
      </c>
      <c r="I215" s="332"/>
      <c r="J215" s="332"/>
      <c r="K215" s="353"/>
    </row>
    <row r="216" s="1" customFormat="1" ht="15" customHeight="1">
      <c r="B216" s="352"/>
      <c r="C216" s="280"/>
      <c r="D216" s="280"/>
      <c r="E216" s="280"/>
      <c r="F216" s="303">
        <v>2</v>
      </c>
      <c r="G216" s="341"/>
      <c r="H216" s="332" t="s">
        <v>453</v>
      </c>
      <c r="I216" s="332"/>
      <c r="J216" s="332"/>
      <c r="K216" s="353"/>
    </row>
    <row r="217" s="1" customFormat="1" ht="15" customHeight="1">
      <c r="B217" s="352"/>
      <c r="C217" s="280"/>
      <c r="D217" s="280"/>
      <c r="E217" s="280"/>
      <c r="F217" s="303">
        <v>3</v>
      </c>
      <c r="G217" s="341"/>
      <c r="H217" s="332" t="s">
        <v>454</v>
      </c>
      <c r="I217" s="332"/>
      <c r="J217" s="332"/>
      <c r="K217" s="353"/>
    </row>
    <row r="218" s="1" customFormat="1" ht="15" customHeight="1">
      <c r="B218" s="352"/>
      <c r="C218" s="280"/>
      <c r="D218" s="280"/>
      <c r="E218" s="280"/>
      <c r="F218" s="303">
        <v>4</v>
      </c>
      <c r="G218" s="341"/>
      <c r="H218" s="332" t="s">
        <v>455</v>
      </c>
      <c r="I218" s="332"/>
      <c r="J218" s="332"/>
      <c r="K218" s="353"/>
    </row>
    <row r="219" s="1" customFormat="1" ht="12.75" customHeight="1">
      <c r="B219" s="354"/>
      <c r="C219" s="355"/>
      <c r="D219" s="355"/>
      <c r="E219" s="355"/>
      <c r="F219" s="355"/>
      <c r="G219" s="355"/>
      <c r="H219" s="355"/>
      <c r="I219" s="355"/>
      <c r="J219" s="355"/>
      <c r="K219" s="356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7072243BBD15B419DFA6DB318EA4619" ma:contentTypeVersion="18" ma:contentTypeDescription="Vytvoří nový dokument" ma:contentTypeScope="" ma:versionID="947c95b067daec8f859095a457cb8d52">
  <xsd:schema xmlns:xsd="http://www.w3.org/2001/XMLSchema" xmlns:xs="http://www.w3.org/2001/XMLSchema" xmlns:p="http://schemas.microsoft.com/office/2006/metadata/properties" xmlns:ns1="http://schemas.microsoft.com/sharepoint/v3" xmlns:ns2="76ac09c3-4060-4832-9b3c-cf864eb6295d" xmlns:ns3="bfcce5ea-2c06-460a-8f42-937bb651c2ea" targetNamespace="http://schemas.microsoft.com/office/2006/metadata/properties" ma:root="true" ma:fieldsID="b783fbed06affe80fed91005b808f658" ns1:_="" ns2:_="" ns3:_="">
    <xsd:import namespace="http://schemas.microsoft.com/sharepoint/v3"/>
    <xsd:import namespace="76ac09c3-4060-4832-9b3c-cf864eb6295d"/>
    <xsd:import namespace="bfcce5ea-2c06-460a-8f42-937bb651c2ea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2:TaxCatchAll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1:_ip_UnifiedCompliancePolicyProperties" minOccurs="0"/>
                <xsd:element ref="ns1:_ip_UnifiedCompliancePolicyUIAction" minOccurs="0"/>
                <xsd:element ref="ns3:MediaServiceDateTaken" minOccurs="0"/>
                <xsd:element ref="ns3:MediaServiceLocation" minOccurs="0"/>
                <xsd:element ref="ns3:MediaLengthInSeconds" minOccurs="0"/>
                <xsd:element ref="ns3:MediaServiceObjectDetectorVersions" minOccurs="0"/>
                <xsd:element ref="ns3:MediaServiceSearchProperties" minOccurs="0"/>
                <xsd:element ref="ns3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8" nillable="true" ma:displayName="Vlastnosti zásad jednotného dodržování předpisů" ma:hidden="true" ma:internalName="_ip_UnifiedCompliancePolicyProperties">
      <xsd:simpleType>
        <xsd:restriction base="dms:Note"/>
      </xsd:simpleType>
    </xsd:element>
    <xsd:element name="_ip_UnifiedCompliancePolicyUIAction" ma:index="19" nillable="true" ma:displayName="Akce uživatelského rozhraní zásad jednotného dodržování předpisů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6ac09c3-4060-4832-9b3c-cf864eb6295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d9682d76-9388-4df6-af13-128b08790789}" ma:internalName="TaxCatchAll" ma:showField="CatchAllData" ma:web="76ac09c3-4060-4832-9b3c-cf864eb6295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fcce5ea-2c06-460a-8f42-937bb651c2e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Značky obrázků" ma:readOnly="false" ma:fieldId="{5cf76f15-5ced-4ddc-b409-7134ff3c332f}" ma:taxonomyMulti="true" ma:sspId="a1b35cf3-621e-4030-aa18-d80b31dfc29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5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  <TaxCatchAll xmlns="76ac09c3-4060-4832-9b3c-cf864eb6295d" xsi:nil="true"/>
    <lcf76f155ced4ddcb4097134ff3c332f xmlns="bfcce5ea-2c06-460a-8f42-937bb651c2ea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B54FB893-DED6-419B-962E-F7110EFE8A66}"/>
</file>

<file path=customXml/itemProps2.xml><?xml version="1.0" encoding="utf-8"?>
<ds:datastoreItem xmlns:ds="http://schemas.openxmlformats.org/officeDocument/2006/customXml" ds:itemID="{F1EE56DF-4004-4E0B-A91A-EE33CD7EDBD3}"/>
</file>

<file path=customXml/itemProps3.xml><?xml version="1.0" encoding="utf-8"?>
<ds:datastoreItem xmlns:ds="http://schemas.openxmlformats.org/officeDocument/2006/customXml" ds:itemID="{226D4835-CD76-49B4-89A9-3613D5DCBC92}"/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Gallia</dc:creator>
  <cp:lastModifiedBy>Jan Gallia</cp:lastModifiedBy>
  <dcterms:created xsi:type="dcterms:W3CDTF">2025-06-17T08:16:50Z</dcterms:created>
  <dcterms:modified xsi:type="dcterms:W3CDTF">2025-06-17T08:16:54Z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0x01010057072243BBD15B419DFA6DB318EA4619</vt:lpwstr>
  </property>
</Properties>
</file>